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\\VZDSERVER\Projektova_dokumentace\1_Rozpracovaná\===Koryčany===2019_DB\PROJEKTOVÁ DOKUMENTACE\PD\ROZPOČET A VÝKAZ VÝMĚR\"/>
    </mc:Choice>
  </mc:AlternateContent>
  <xr:revisionPtr revIDLastSave="0" documentId="13_ncr:1_{4E3E2773-757D-44F8-A874-5479CCC8A5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-01 - ODBAHNĚNÍ ZÁTOPY" sheetId="2" r:id="rId2"/>
    <sheet name="VRN - VEDLEJŠÍ ROZPOČTOVÉ..." sheetId="3" r:id="rId3"/>
  </sheets>
  <definedNames>
    <definedName name="_xlnm._FilterDatabase" localSheetId="1" hidden="1">'SO-01 - ODBAHNĚNÍ ZÁTOPY'!$C$119:$K$209</definedName>
    <definedName name="_xlnm._FilterDatabase" localSheetId="2" hidden="1">'VRN - VEDLEJŠÍ ROZPOČTOVÉ...'!$C$116:$K$139</definedName>
    <definedName name="_xlnm.Print_Titles" localSheetId="0">'Rekapitulace stavby'!$92:$92</definedName>
    <definedName name="_xlnm.Print_Titles" localSheetId="1">'SO-01 - ODBAHNĚNÍ ZÁTOPY'!$119:$119</definedName>
    <definedName name="_xlnm.Print_Titles" localSheetId="2">'VRN - VEDLEJŠÍ ROZPOČTOVÉ...'!$116:$116</definedName>
    <definedName name="_xlnm.Print_Area" localSheetId="0">'Rekapitulace stavby'!$D$4:$AO$76,'Rekapitulace stavby'!$C$82:$AQ$97</definedName>
    <definedName name="_xlnm.Print_Area" localSheetId="1">'SO-01 - ODBAHNĚNÍ ZÁTOPY'!$C$4:$J$76,'SO-01 - ODBAHNĚNÍ ZÁTOPY'!$C$82:$J$101,'SO-01 - ODBAHNĚNÍ ZÁTOPY'!$C$107:$K$209</definedName>
    <definedName name="_xlnm.Print_Area" localSheetId="2">'VRN - VEDLEJŠÍ ROZPOČTOVÉ...'!$C$4:$J$76,'VRN - VEDLEJŠÍ ROZPOČTOVÉ...'!$C$82:$J$98,'VRN - VEDLEJŠÍ ROZPOČTOVÉ...'!$C$104:$K$139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2" i="3"/>
  <c r="BH122" i="3"/>
  <c r="BG122" i="3"/>
  <c r="BF122" i="3"/>
  <c r="T122" i="3"/>
  <c r="R122" i="3"/>
  <c r="P122" i="3"/>
  <c r="BK122" i="3"/>
  <c r="J122" i="3"/>
  <c r="BE122" i="3"/>
  <c r="BI120" i="3"/>
  <c r="BH120" i="3"/>
  <c r="BG120" i="3"/>
  <c r="BF120" i="3"/>
  <c r="T120" i="3"/>
  <c r="R120" i="3"/>
  <c r="P120" i="3"/>
  <c r="BK120" i="3"/>
  <c r="J120" i="3"/>
  <c r="BE120" i="3"/>
  <c r="BI119" i="3"/>
  <c r="F37" i="3"/>
  <c r="BD96" i="1"/>
  <c r="BH119" i="3"/>
  <c r="F36" i="3"/>
  <c r="BC96" i="1"/>
  <c r="BG119" i="3"/>
  <c r="F35" i="3"/>
  <c r="BB96" i="1"/>
  <c r="BB94" i="1" s="1"/>
  <c r="BF119" i="3"/>
  <c r="J34" i="3"/>
  <c r="AW96" i="1"/>
  <c r="F34" i="3"/>
  <c r="BA96" i="1"/>
  <c r="T119" i="3"/>
  <c r="T118" i="3"/>
  <c r="T117" i="3"/>
  <c r="R119" i="3"/>
  <c r="R118" i="3"/>
  <c r="R117" i="3"/>
  <c r="P119" i="3"/>
  <c r="P118" i="3"/>
  <c r="P117" i="3" s="1"/>
  <c r="AU96" i="1" s="1"/>
  <c r="AU94" i="1" s="1"/>
  <c r="BK119" i="3"/>
  <c r="BK118" i="3"/>
  <c r="J118" i="3"/>
  <c r="J97" i="3" s="1"/>
  <c r="BK117" i="3"/>
  <c r="J117" i="3"/>
  <c r="J96" i="3"/>
  <c r="J30" i="3"/>
  <c r="AG96" i="1"/>
  <c r="J119" i="3"/>
  <c r="BE119" i="3"/>
  <c r="J33" i="3"/>
  <c r="AV96" i="1"/>
  <c r="AT96" i="1" s="1"/>
  <c r="AN96" i="1" s="1"/>
  <c r="F33" i="3"/>
  <c r="AZ96" i="1" s="1"/>
  <c r="F111" i="3"/>
  <c r="E109" i="3"/>
  <c r="F89" i="3"/>
  <c r="E87" i="3"/>
  <c r="J39" i="3"/>
  <c r="J24" i="3"/>
  <c r="E24" i="3"/>
  <c r="J114" i="3"/>
  <c r="J92" i="3"/>
  <c r="J23" i="3"/>
  <c r="J21" i="3"/>
  <c r="E21" i="3"/>
  <c r="J113" i="3"/>
  <c r="J91" i="3"/>
  <c r="J20" i="3"/>
  <c r="J18" i="3"/>
  <c r="E18" i="3"/>
  <c r="F114" i="3"/>
  <c r="F92" i="3"/>
  <c r="J17" i="3"/>
  <c r="J15" i="3"/>
  <c r="E15" i="3"/>
  <c r="F113" i="3"/>
  <c r="F91" i="3"/>
  <c r="J14" i="3"/>
  <c r="J12" i="3"/>
  <c r="J111" i="3"/>
  <c r="J89" i="3"/>
  <c r="E7" i="3"/>
  <c r="E107" i="3"/>
  <c r="E85" i="3"/>
  <c r="J37" i="2"/>
  <c r="J36" i="2"/>
  <c r="AY95" i="1"/>
  <c r="J35" i="2"/>
  <c r="AX95" i="1"/>
  <c r="BI208" i="2"/>
  <c r="BH208" i="2"/>
  <c r="BG208" i="2"/>
  <c r="BF208" i="2"/>
  <c r="T208" i="2"/>
  <c r="T207" i="2"/>
  <c r="R208" i="2"/>
  <c r="R207" i="2"/>
  <c r="P208" i="2"/>
  <c r="P207" i="2"/>
  <c r="BK208" i="2"/>
  <c r="BK207" i="2"/>
  <c r="J207" i="2"/>
  <c r="J208" i="2"/>
  <c r="BE208" i="2"/>
  <c r="J100" i="2"/>
  <c r="BI202" i="2"/>
  <c r="BH202" i="2"/>
  <c r="BG202" i="2"/>
  <c r="BF202" i="2"/>
  <c r="T202" i="2"/>
  <c r="R202" i="2"/>
  <c r="P202" i="2"/>
  <c r="BK202" i="2"/>
  <c r="J202" i="2"/>
  <c r="BE202" i="2"/>
  <c r="BI197" i="2"/>
  <c r="BH197" i="2"/>
  <c r="BG197" i="2"/>
  <c r="BF197" i="2"/>
  <c r="T197" i="2"/>
  <c r="T196" i="2"/>
  <c r="T121" i="2" s="1"/>
  <c r="T120" i="2" s="1"/>
  <c r="R197" i="2"/>
  <c r="R196" i="2"/>
  <c r="P197" i="2"/>
  <c r="P196" i="2"/>
  <c r="BK197" i="2"/>
  <c r="BK196" i="2"/>
  <c r="J196" i="2"/>
  <c r="J197" i="2"/>
  <c r="BE197" i="2"/>
  <c r="J99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84" i="2"/>
  <c r="BH184" i="2"/>
  <c r="BG184" i="2"/>
  <c r="BF184" i="2"/>
  <c r="T184" i="2"/>
  <c r="R184" i="2"/>
  <c r="P184" i="2"/>
  <c r="BK184" i="2"/>
  <c r="J184" i="2"/>
  <c r="BE184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2" i="2"/>
  <c r="BH172" i="2"/>
  <c r="BG172" i="2"/>
  <c r="BF172" i="2"/>
  <c r="T172" i="2"/>
  <c r="R172" i="2"/>
  <c r="P172" i="2"/>
  <c r="BK172" i="2"/>
  <c r="J172" i="2"/>
  <c r="BE172" i="2"/>
  <c r="BI165" i="2"/>
  <c r="BH165" i="2"/>
  <c r="BG165" i="2"/>
  <c r="BF165" i="2"/>
  <c r="T165" i="2"/>
  <c r="R165" i="2"/>
  <c r="P165" i="2"/>
  <c r="BK165" i="2"/>
  <c r="J165" i="2"/>
  <c r="BE165" i="2"/>
  <c r="BI160" i="2"/>
  <c r="BH160" i="2"/>
  <c r="BG160" i="2"/>
  <c r="BF160" i="2"/>
  <c r="T160" i="2"/>
  <c r="R160" i="2"/>
  <c r="P160" i="2"/>
  <c r="BK160" i="2"/>
  <c r="J160" i="2"/>
  <c r="BE160" i="2"/>
  <c r="BI155" i="2"/>
  <c r="BH155" i="2"/>
  <c r="BG155" i="2"/>
  <c r="BF155" i="2"/>
  <c r="T155" i="2"/>
  <c r="R155" i="2"/>
  <c r="P155" i="2"/>
  <c r="BK155" i="2"/>
  <c r="J155" i="2"/>
  <c r="BE155" i="2"/>
  <c r="BI150" i="2"/>
  <c r="BH150" i="2"/>
  <c r="BG150" i="2"/>
  <c r="BF150" i="2"/>
  <c r="T150" i="2"/>
  <c r="R150" i="2"/>
  <c r="P150" i="2"/>
  <c r="BK150" i="2"/>
  <c r="J150" i="2"/>
  <c r="BE150" i="2"/>
  <c r="J33" i="2" s="1"/>
  <c r="AV95" i="1" s="1"/>
  <c r="AT95" i="1" s="1"/>
  <c r="BI145" i="2"/>
  <c r="BH145" i="2"/>
  <c r="BG145" i="2"/>
  <c r="BF145" i="2"/>
  <c r="T145" i="2"/>
  <c r="R145" i="2"/>
  <c r="P145" i="2"/>
  <c r="BK145" i="2"/>
  <c r="J145" i="2"/>
  <c r="BE145" i="2"/>
  <c r="BI140" i="2"/>
  <c r="BH140" i="2"/>
  <c r="BG140" i="2"/>
  <c r="BF140" i="2"/>
  <c r="T140" i="2"/>
  <c r="R140" i="2"/>
  <c r="P140" i="2"/>
  <c r="BK140" i="2"/>
  <c r="J140" i="2"/>
  <c r="BE140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F37" i="2"/>
  <c r="BD95" i="1"/>
  <c r="BH123" i="2"/>
  <c r="F36" i="2"/>
  <c r="BC95" i="1"/>
  <c r="BC94" i="1" s="1"/>
  <c r="BG123" i="2"/>
  <c r="F35" i="2"/>
  <c r="BB95" i="1"/>
  <c r="BF123" i="2"/>
  <c r="J34" i="2"/>
  <c r="AW95" i="1"/>
  <c r="F34" i="2"/>
  <c r="BA95" i="1"/>
  <c r="BA94" i="1" s="1"/>
  <c r="T123" i="2"/>
  <c r="T122" i="2"/>
  <c r="R123" i="2"/>
  <c r="R122" i="2"/>
  <c r="R121" i="2"/>
  <c r="R120" i="2"/>
  <c r="P123" i="2"/>
  <c r="P122" i="2"/>
  <c r="P121" i="2"/>
  <c r="P120" i="2"/>
  <c r="AU95" i="1"/>
  <c r="BK123" i="2"/>
  <c r="BK122" i="2"/>
  <c r="BK121" i="2" s="1"/>
  <c r="J122" i="2"/>
  <c r="J98" i="2" s="1"/>
  <c r="J123" i="2"/>
  <c r="BE123" i="2"/>
  <c r="F114" i="2"/>
  <c r="E112" i="2"/>
  <c r="F89" i="2"/>
  <c r="E87" i="2"/>
  <c r="J24" i="2"/>
  <c r="E24" i="2"/>
  <c r="J117" i="2"/>
  <c r="J92" i="2"/>
  <c r="J23" i="2"/>
  <c r="J21" i="2"/>
  <c r="E21" i="2"/>
  <c r="J116" i="2"/>
  <c r="J91" i="2"/>
  <c r="J20" i="2"/>
  <c r="J18" i="2"/>
  <c r="E18" i="2"/>
  <c r="F117" i="2"/>
  <c r="F92" i="2"/>
  <c r="J17" i="2"/>
  <c r="J15" i="2"/>
  <c r="E15" i="2"/>
  <c r="F116" i="2"/>
  <c r="F91" i="2"/>
  <c r="J14" i="2"/>
  <c r="J12" i="2"/>
  <c r="J114" i="2"/>
  <c r="J89" i="2"/>
  <c r="E7" i="2"/>
  <c r="E110" i="2"/>
  <c r="E85" i="2"/>
  <c r="BD94" i="1"/>
  <c r="W33" i="1"/>
  <c r="AS94" i="1"/>
  <c r="L90" i="1"/>
  <c r="AM90" i="1"/>
  <c r="AM89" i="1"/>
  <c r="L89" i="1"/>
  <c r="AM87" i="1"/>
  <c r="L87" i="1"/>
  <c r="L85" i="1"/>
  <c r="L84" i="1"/>
  <c r="AY94" i="1" l="1"/>
  <c r="W32" i="1"/>
  <c r="AX94" i="1"/>
  <c r="W31" i="1"/>
  <c r="W30" i="1"/>
  <c r="AW94" i="1"/>
  <c r="AK30" i="1" s="1"/>
  <c r="J121" i="2"/>
  <c r="J97" i="2" s="1"/>
  <c r="BK120" i="2"/>
  <c r="J120" i="2" s="1"/>
  <c r="F33" i="2"/>
  <c r="AZ95" i="1" s="1"/>
  <c r="AZ94" i="1" s="1"/>
  <c r="J96" i="2" l="1"/>
  <c r="J30" i="2"/>
  <c r="AV94" i="1"/>
  <c r="W29" i="1"/>
  <c r="AT94" i="1" l="1"/>
  <c r="AK29" i="1"/>
  <c r="J39" i="2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<sst xmlns="http://schemas.openxmlformats.org/spreadsheetml/2006/main" count="1390" uniqueCount="300">
  <si>
    <t>Export Komplet</t>
  </si>
  <si>
    <t/>
  </si>
  <si>
    <t>2.0</t>
  </si>
  <si>
    <t>ZAMOK</t>
  </si>
  <si>
    <t>False</t>
  </si>
  <si>
    <t>{63a42b7c-8db0-449a-8816-e46632676820}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</si>
  <si>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</si>
  <si>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</si>
  <si>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</si>
  <si>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</si>
  <si>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</si>
  <si>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</si>
  <si>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</si>
  <si>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</si>
  <si>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2026/19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</si>
  <si>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</si>
  <si>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</si>
  <si>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KORYČANY – TĚŽBA SEDIMENTŮ</t>
  </si>
  <si>
    <t>KSO:</t>
  </si>
  <si>
    <t>CC-CZ:</t>
  </si>
  <si>
    <t>Místo:</t>
  </si>
  <si>
    <t xml:space="preserve"> </t>
  </si>
  <si>
    <t>Datum:</t>
  </si>
  <si>
    <t>19. 8. 2019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</si>
  <si>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</si>
  <si>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</si>
  <si>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</si>
  <si>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</si>
  <si>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</si>
  <si>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</si>
  <si>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</si>
  <si>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</si>
  <si>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</si>
  <si>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</si>
  <si>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</si>
  <si>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</si>
  <si>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</si>
  <si>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</si>
  <si>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</si>
  <si>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</si>
  <si>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</si>
  <si>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</si>
  <si>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</si>
  <si>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</si>
  <si>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</si>
  <si>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</si>
  <si>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</si>
  <si>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</si>
  <si>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</si>
  <si>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</si>
  <si>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</si>
  <si>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</si>
  <si>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</si>
  <si>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</si>
  <si>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</si>
  <si>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</si>
  <si>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</si>
  <si>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</si>
  <si>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</si>
  <si>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</si>
  <si>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</si>
  <si>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</si>
  <si>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</si>
  <si>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</si>
  <si>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</si>
  <si>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</si>
  <si>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</si>
  <si>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</si>
  <si>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</si>
  <si>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</si>
  <si>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</si>
  <si>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</si>
  <si>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</si>
  <si>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</si>
  <si>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</si>
  <si>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</si>
  <si>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</si>
  <si>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</si>
  <si>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</si>
  <si>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ODBAHNĚNÍ ZÁTOPY</t>
  </si>
  <si>
    <t>STA</t>
  </si>
  <si>
    <t>1</t>
  </si>
  <si>
    <t>{97cce3dc-3a00-491b-b407-ec0ce446c4db}</t>
  </si>
  <si>
    <t>2</t>
  </si>
  <si>
    <t>VRN</t>
  </si>
  <si>
    <t>VEDLEJŠÍ ROZPOČTOVÉ NÁKLADY</t>
  </si>
  <si>
    <t>{67ae14ec-8911-46e7-a3e9-d1a421fd8cd2}</t>
  </si>
  <si>
    <t>KRYCÍ LIST SOUPISU PRACÍ</t>
  </si>
  <si>
    <t>Objekt:</t>
  </si>
  <si>
    <t>SO-01 - ODBAHNĚNÍ ZÁTOPY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</si>
  <si>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</si>
  <si>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</si>
  <si>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</si>
  <si>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</si>
  <si>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</si>
  <si>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</si>
  <si>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</si>
  <si>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</si>
  <si>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</si>
  <si>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</si>
  <si>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</si>
  <si>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</si>
  <si>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</si>
  <si>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</si>
  <si>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</si>
  <si>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</si>
  <si>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</si>
  <si>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</si>
  <si>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</si>
  <si>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</si>
  <si>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</si>
  <si>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</si>
  <si>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</si>
  <si>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</si>
  <si>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</si>
  <si>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</si>
  <si>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</si>
  <si>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</si>
  <si>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</si>
  <si>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</si>
  <si>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</si>
  <si>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</si>
  <si>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-235203931</t>
  </si>
  <si>
    <t>PP</t>
  </si>
  <si>
    <t>Odstranění křovin a stromů s odstraněním kořenů  průměru kmene do 100 mm do sklonu terénu 1 : 5, při celkové ploše do 1 000 m2</t>
  </si>
  <si>
    <t>111201401</t>
  </si>
  <si>
    <t>Spálení křovin a stromů průměru kmene do 100 mm</t>
  </si>
  <si>
    <t>-1260668987</t>
  </si>
  <si>
    <t>Spálení odstraněných křovin a stromů na hromadách  průměru kmene do 100 mm pro jakoukoliv plochu</t>
  </si>
  <si>
    <t>3</t>
  </si>
  <si>
    <t>111101103</t>
  </si>
  <si>
    <t>Odstranění travin z celkové plochy přes 1 ha</t>
  </si>
  <si>
    <t>ha</t>
  </si>
  <si>
    <t>-425508136</t>
  </si>
  <si>
    <t>Odstranění travin a rákosu  travin, při celkové ploše přes 1 ha</t>
  </si>
  <si>
    <t>R3</t>
  </si>
  <si>
    <t>Zajištění likvidace travin</t>
  </si>
  <si>
    <t>kpl</t>
  </si>
  <si>
    <t>284079516</t>
  </si>
  <si>
    <t>Zajištění likvidace travin
Položka obsahuje:
- shrabání na hromady,
- naložení,
- vodorovný přesun,
- likvidace materiálu dle platné legislativy,
- poplatek za uložení na skládce.</t>
  </si>
  <si>
    <t>5</t>
  </si>
  <si>
    <t>122101103</t>
  </si>
  <si>
    <t>Odkopávky a prokopávky nezapažené v hornině tř. 1 a 2 objem do 5000 m3</t>
  </si>
  <si>
    <t>m3</t>
  </si>
  <si>
    <t>411030861</t>
  </si>
  <si>
    <t>Odkopávky a prokopávky nezapažené  s přehozením výkopku na vzdálenost do 3 m nebo s naložením na dopravní prostředek v horninách tř. 1 a 2 přes 1 000 do 5 000 m3</t>
  </si>
  <si>
    <t>VV</t>
  </si>
  <si>
    <t>1300</t>
  </si>
  <si>
    <t>skrývka svrchní vrstvy o mocnosti 0,1 m, 50% z celk. plochy</t>
  </si>
  <si>
    <t>(36+29+31+16*2+32+32)*3,5</t>
  </si>
  <si>
    <t>odvodňovací rýhy, dl.*průřezová plocha</t>
  </si>
  <si>
    <t>1050*0,1</t>
  </si>
  <si>
    <t>očištění příjezdové cesty</t>
  </si>
  <si>
    <t>Součet</t>
  </si>
  <si>
    <t>6</t>
  </si>
  <si>
    <t>122703601</t>
  </si>
  <si>
    <t>Odstranění nánosů při únosnosti dna přes 0,15 do 40 kPa</t>
  </si>
  <si>
    <t>699632708</t>
  </si>
  <si>
    <t>Odstranění nánosů z vypuštěných vodních nádrží nebo rybníků s uložením do hromad na vzdálenost do 20 m ve výkopišti při únosnosti dna přes 15 kPa do 40 kPa</t>
  </si>
  <si>
    <t>(25890-1300) * 0,3</t>
  </si>
  <si>
    <t>30 % z celk. těžby</t>
  </si>
  <si>
    <t>7</t>
  </si>
  <si>
    <t>122703602</t>
  </si>
  <si>
    <t>Odstranění nánosů při únosnosti dna přes 40 do 60 kPa</t>
  </si>
  <si>
    <t>-1786818137</t>
  </si>
  <si>
    <t>Odstranění nánosů z vypuštěných vodních nádrží nebo rybníků s uložením do hromad na vzdálenost do 20 m ve výkopišti při únosnosti dna přes 40 kPa do 60 kPa</t>
  </si>
  <si>
    <t>30 %  z celk. těžby</t>
  </si>
  <si>
    <t>8</t>
  </si>
  <si>
    <t>122703603</t>
  </si>
  <si>
    <t>Odstranění nánosů při únosnosti dna přes 60 kPa</t>
  </si>
  <si>
    <t>1430784335</t>
  </si>
  <si>
    <t>Odstranění nánosů z vypuštěných vodních nádrží nebo rybníků s uložením do hromad na vzdálenost do 20 m ve výkopišti při únosnosti dna přes 60 kPa</t>
  </si>
  <si>
    <t>(25890-1300) * 0,4</t>
  </si>
  <si>
    <t>40 %  z celk. těžby</t>
  </si>
  <si>
    <t>9</t>
  </si>
  <si>
    <t>162201102</t>
  </si>
  <si>
    <t>Vodorovné přemístění do 50 m výkopku/sypaniny z horniny tř. 1 až 4</t>
  </si>
  <si>
    <t>2145160653</t>
  </si>
  <si>
    <t>Vodorovné přemístění výkopku nebo sypaniny po suchu  na obvyklém dopravním prostředku, bez naložení výkopku, avšak se složením bez rozhrnutí z horniny tř. 1 až 4 na vzdálenost přes 20 do 50 m</t>
  </si>
  <si>
    <t>(25890-1300) * 0,6</t>
  </si>
  <si>
    <t>mezideponie v zátopě, 60 %</t>
  </si>
  <si>
    <t>10</t>
  </si>
  <si>
    <t>162301101</t>
  </si>
  <si>
    <t>Vodorovné přemístění do 500 m výkopku/sypaniny z horniny tř. 1 až 4</t>
  </si>
  <si>
    <t>582425546</t>
  </si>
  <si>
    <t>Vodorovné přemístění výkopku nebo sypaniny po suchu  na obvyklém dopravním prostředku, bez naložení výkopku, avšak se složením bez rozhrnutí z horniny tř. 1 až 4 na vzdálenost přes 50 do 500 m</t>
  </si>
  <si>
    <t>11</t>
  </si>
  <si>
    <t>171201101</t>
  </si>
  <si>
    <t>Uložení sypaniny do násypů nezhutněných</t>
  </si>
  <si>
    <t>911179575</t>
  </si>
  <si>
    <t>Uložení sypaniny do násypů  s rozprostřením sypaniny ve vrstvách a s hrubým urovnáním nezhutněných z jakýchkoliv hornin</t>
  </si>
  <si>
    <t>14754</t>
  </si>
  <si>
    <t>sediment (zvodnělý) - 60 %  z celk. těžby</t>
  </si>
  <si>
    <t>12</t>
  </si>
  <si>
    <t>166101101</t>
  </si>
  <si>
    <t>Přehození neulehlého výkopku z horniny tř. 1 až 4</t>
  </si>
  <si>
    <t>2118143250</t>
  </si>
  <si>
    <t>Přehození neulehlého výkopku  z horniny tř. 1 až 4</t>
  </si>
  <si>
    <t>13</t>
  </si>
  <si>
    <t>167101102</t>
  </si>
  <si>
    <t>Nakládání výkopku z hornin tř. 1 až 4 přes 100 m3</t>
  </si>
  <si>
    <t>-2138288765</t>
  </si>
  <si>
    <t>Nakládání, skládání a překládání neulehlého výkopku nebo sypaniny  nakládání, množství přes 100 m3, z hornin tř. 1 až 4</t>
  </si>
  <si>
    <t>14</t>
  </si>
  <si>
    <t>181951101</t>
  </si>
  <si>
    <t>Úprava pláně v hornině tř. 1 až 4 bez zhutnění</t>
  </si>
  <si>
    <t>2007871344</t>
  </si>
  <si>
    <t>Úprava pláně vyrovnáním výškových rozdílů  v hornině tř. 1 až 4 bez zhutnění</t>
  </si>
  <si>
    <t>650+7150+8200</t>
  </si>
  <si>
    <t>dno nádrže</t>
  </si>
  <si>
    <t>182101101</t>
  </si>
  <si>
    <t>Svahování v zářezech v hornině tř. 1 až 4</t>
  </si>
  <si>
    <t>2024843763</t>
  </si>
  <si>
    <t>Svahování trvalých svahů do projektovaných profilů  s potřebným přemístěním výkopku při svahování v zářezech v hornině tř. 1 až 4</t>
  </si>
  <si>
    <t>260+5440+5050+320+180</t>
  </si>
  <si>
    <t>úprava břehů zátopy</t>
  </si>
  <si>
    <t>460*2</t>
  </si>
  <si>
    <t>úprava břehů koryta</t>
  </si>
  <si>
    <t>16</t>
  </si>
  <si>
    <t>R1</t>
  </si>
  <si>
    <t xml:space="preserve">D+M Příjezd z dřevěných matrací - délka trasy 300 m s vyhýbkami a točnou vč. materiálu, dovozu, instalace a odstranění   </t>
  </si>
  <si>
    <t>2032558879</t>
  </si>
  <si>
    <t>17</t>
  </si>
  <si>
    <t>R2</t>
  </si>
  <si>
    <t xml:space="preserve">D+M Příjezd na staveniště </t>
  </si>
  <si>
    <t>-1899555300</t>
  </si>
  <si>
    <t>D+M Příjezd na staveniště 
Položka obsahuje:
- dopravu materiálu včetně přesunu po staveništi,
- betonový panel 3000x1000x150 mm, 15,0 ks
- štěrkopískový podsyp tl. 0,2 m,
- výjezd ze zátopy: štěrkodrť tl. 0,3 m, dl. 40 m, šířka 3,0 m,
- odstranění dočasné konstrukce.</t>
  </si>
  <si>
    <t>18</t>
  </si>
  <si>
    <t>R4</t>
  </si>
  <si>
    <t>Zajištění likvidace vytěženého sedimentu dle platné legislativy</t>
  </si>
  <si>
    <t>456384976</t>
  </si>
  <si>
    <t>Zajištění likvidace vytěženého sedimentu dle platné legislativy
Položka obsahuje:
- vodorovné přemístění,
- složení, urovnání a rozhrnutí,
- poplatek za uložení,
- dle zvoleného způsobu likvidace za dodržení podmínek dle platné legislativy.</t>
  </si>
  <si>
    <t>Komunikace pozemní</t>
  </si>
  <si>
    <t>19</t>
  </si>
  <si>
    <t>564831111</t>
  </si>
  <si>
    <t>Podklad ze štěrkodrtě ŠD tl 100 mm</t>
  </si>
  <si>
    <t>-2066279347</t>
  </si>
  <si>
    <t>Podklad ze štěrkodrti ŠD  s rozprostřením a zhutněním, po zhutnění tl. 100 mm</t>
  </si>
  <si>
    <t>1050</t>
  </si>
  <si>
    <t>zpevnění příjezdové cesty</t>
  </si>
  <si>
    <t>20</t>
  </si>
  <si>
    <t>564861111</t>
  </si>
  <si>
    <t>Podklad ze štěrkodrtě ŠD tl 200 mm</t>
  </si>
  <si>
    <t>-1367145761</t>
  </si>
  <si>
    <t>Podklad ze štěrkodrti ŠD  s rozprostřením a zhutněním, po zhutnění tl. 200 mm</t>
  </si>
  <si>
    <t>998</t>
  </si>
  <si>
    <t>Přesun hmot</t>
  </si>
  <si>
    <t>998331011</t>
  </si>
  <si>
    <t>Přesun hmot pro nádrže</t>
  </si>
  <si>
    <t>t</t>
  </si>
  <si>
    <t>-1539820797</t>
  </si>
  <si>
    <t>Přesun hmot pro nádrže  dopravní vzdálenost do 500 m</t>
  </si>
  <si>
    <t>VRN - VEDLEJŠÍ ROZPOČTOVÉ NÁKLADY</t>
  </si>
  <si>
    <t>VRN - Vedlejší rozpočtové náklady</t>
  </si>
  <si>
    <t>Vedlejší rozpočtové náklady</t>
  </si>
  <si>
    <t>VRN/2</t>
  </si>
  <si>
    <t>Vybrání  kamení,  dřeva, aj.  materiálu nepatřících do orné půdy</t>
  </si>
  <si>
    <t>1024</t>
  </si>
  <si>
    <t>2037046859</t>
  </si>
  <si>
    <t>VRN/3</t>
  </si>
  <si>
    <t>Vytyčení stavby (případně pozemků nebo provedení jiných geodetických praci) odborně způsobilou osobou v oboru zeměměřictví</t>
  </si>
  <si>
    <t>1971147882</t>
  </si>
  <si>
    <t>Vytyčení stavby (případně pozemků nebo provedení jiných geodetických praci) odborně způsobilou osobou v oboru zeměměřictví:
- před zahájením těžby,
- dílčí zaměření jako podklad k fakturaci včetně vypočteného vytěženého objemu sedimentu,
- po realizaci - skutečné provedení,
- výpočet celkového vytěženého objemu sedimentu.</t>
  </si>
  <si>
    <t>VRN/4</t>
  </si>
  <si>
    <t>Zajištění a zabezpečení staveniště, zřízení a likvidace zařízení staveniště, včetně případných přípojek, přístupů deponii apod.</t>
  </si>
  <si>
    <t>-1965050223</t>
  </si>
  <si>
    <t xml:space="preserve">Zajištění a zabezpečení staveniště, zřízení a likvidace zařízení staveniště, včetně případných přípojek, přístupů deponii apod.
Položka obsahuje:
Šatny, sociální objekty (mobilní WC...), kancelář pro stavbyvedoucího a mistra, kryté plechové uzamyk. sklady, volné sklady - potrubí, prefa díly, sypké materiály, apod. Oplocení, osvětlení, napojení na média, uvedení plochy do původního stavu apod., vč. poplatků majiteli veřejných pozemků za dočasný pronájem ploch pro zařízení staveniště   
</t>
  </si>
  <si>
    <t>VRN/5</t>
  </si>
  <si>
    <t>Čištění komunikací a sjezdů vč. čištění aut</t>
  </si>
  <si>
    <t>1216832903</t>
  </si>
  <si>
    <t>VRN/6</t>
  </si>
  <si>
    <t>Dopravní značení</t>
  </si>
  <si>
    <t>1943653327</t>
  </si>
  <si>
    <t xml:space="preserve">Dopravní značení, v rácmi položky bude vytvořeno potřebné dopravní značení, včetně všech potřebných náležitostí a včetně schválení úřadem.
</t>
  </si>
  <si>
    <t>VRN/7</t>
  </si>
  <si>
    <t>Aktualizace povodňového plánu</t>
  </si>
  <si>
    <t>-2100724460</t>
  </si>
  <si>
    <t xml:space="preserve">Dojde k vypracování povodňového plánu před zahájením stavby. Povodňový plán je nutné odsouhlasit investorem , vodoprávním úřadem a provozovatelem vodního díla. Opatření a připomínky je nutné zapracovat a realizovat je při stavbě. Schválení povodňového plánu příslušnými orgány.
</t>
  </si>
  <si>
    <t>VRN/8</t>
  </si>
  <si>
    <t>Aktualizace havarijního plánu</t>
  </si>
  <si>
    <t>-25884218</t>
  </si>
  <si>
    <t xml:space="preserve">Dojde k vypracování havarijního plánu před zahájením stavby. Havarijní plán je nutné odsouhlasit investorem , vodoprávním úřadem a provozovatelem vodního díla. Opatření a připomínky je nutné zapracovat a realizovat je při stavbě. Schválení havarijního plánu příslušnými orgány.
</t>
  </si>
  <si>
    <t>VRN/9</t>
  </si>
  <si>
    <t>Zajištění umístění štítku a stejnopisu oznámení o zahájení prací oblastnímu inspektorátu práce na viditelném místě u vstupu na staveniště</t>
  </si>
  <si>
    <t>-1240193641</t>
  </si>
  <si>
    <t>VRN/10</t>
  </si>
  <si>
    <t>Pasport příjezdových komunikací</t>
  </si>
  <si>
    <t>-401892136</t>
  </si>
  <si>
    <t>Pasport bude proveden za účasti investora a vlastníka dotčených komunikací. Pasport bude proveden na všech dotčených cestách a příjezdových trasách. Pasport bude proveden před a po stavbě.</t>
  </si>
  <si>
    <t>VRN/11</t>
  </si>
  <si>
    <t>Oprava použitých silnic a sjezdů, uvedení do původního stavu</t>
  </si>
  <si>
    <t>1724540337</t>
  </si>
  <si>
    <t>VRN/13</t>
  </si>
  <si>
    <t>Zajištění likvidace sedimentu včetně souvisejících povolení a doložení průkazních dokumentů</t>
  </si>
  <si>
    <t>754671923</t>
  </si>
  <si>
    <t xml:space="preserve">Zajištění likvidace sedimentu včetně souvisejících povolení a doložení průkazních dokumentů
Položka zahrnuje:
- potřebné podklady,
- rozbory sedimentů a rozbory pozadí v případě uložení na ZPF,
- inženýrská činnost,
- vážní lístky.
</t>
  </si>
  <si>
    <t>VRN/14</t>
  </si>
  <si>
    <t>Biologický dozor</t>
  </si>
  <si>
    <t>-546334814</t>
  </si>
  <si>
    <t>Biologický dozor
Položka zahrnuje:
- dozor odborně způsobilé osoby,
- posouzení vlivu na zvláště chráněné druhy a v případě jejich dotčení zajištění vyjímky dle § 56 ZOPK (příslušný je orgán ochrany přírody Krajského úřadu Zlínského kraje).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</si>
</sst>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16" workbookViewId="0">
      <selection activeCell="BE35" sqref="BE35"/>
    </sheetView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1"/>
      <c r="AQ5" s="21"/>
      <c r="AR5" s="19"/>
      <c r="BE5" s="244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1"/>
      <c r="AQ6" s="21"/>
      <c r="AR6" s="19"/>
      <c r="BE6" s="245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5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5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5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5"/>
      <c r="BS10" s="16" t="s">
        <v>6</v>
      </c>
    </row>
    <row r="11" spans="1:74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45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5"/>
      <c r="BS12" s="16" t="s">
        <v>6</v>
      </c>
    </row>
    <row r="13" spans="1:74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45"/>
      <c r="BS13" s="16" t="s">
        <v>6</v>
      </c>
    </row>
    <row r="14" spans="1:74">
      <c r="B14" s="20"/>
      <c r="C14" s="21"/>
      <c r="D14" s="21"/>
      <c r="E14" s="268" t="s">
        <v>28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45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5"/>
      <c r="BS15" s="16" t="s">
        <v>4</v>
      </c>
    </row>
    <row r="16" spans="1:74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5"/>
      <c r="BS16" s="16" t="s">
        <v>4</v>
      </c>
    </row>
    <row r="17" spans="2:7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45"/>
      <c r="BS17" s="16" t="s">
        <v>30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5"/>
      <c r="BS18" s="16" t="s">
        <v>6</v>
      </c>
    </row>
    <row r="19" spans="2:7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5"/>
      <c r="BS19" s="16" t="s">
        <v>6</v>
      </c>
    </row>
    <row r="20" spans="2:7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45"/>
      <c r="BS20" s="16" t="s">
        <v>30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5"/>
    </row>
    <row r="22" spans="2:7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5"/>
    </row>
    <row r="23" spans="2:71" ht="16.5" customHeight="1">
      <c r="B23" s="20"/>
      <c r="C23" s="21"/>
      <c r="D23" s="21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45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5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5"/>
    </row>
    <row r="26" spans="2:71" s="1" customFormat="1" ht="25.9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ROUND(AG94,2)</f>
        <v>0</v>
      </c>
      <c r="AL26" s="248"/>
      <c r="AM26" s="248"/>
      <c r="AN26" s="248"/>
      <c r="AO26" s="248"/>
      <c r="AP26" s="34"/>
      <c r="AQ26" s="34"/>
      <c r="AR26" s="37"/>
      <c r="BE26" s="245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5"/>
    </row>
    <row r="28" spans="2:71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1" t="s">
        <v>34</v>
      </c>
      <c r="M28" s="271"/>
      <c r="N28" s="271"/>
      <c r="O28" s="271"/>
      <c r="P28" s="271"/>
      <c r="Q28" s="34"/>
      <c r="R28" s="34"/>
      <c r="S28" s="34"/>
      <c r="T28" s="34"/>
      <c r="U28" s="34"/>
      <c r="V28" s="34"/>
      <c r="W28" s="271" t="s">
        <v>35</v>
      </c>
      <c r="X28" s="271"/>
      <c r="Y28" s="271"/>
      <c r="Z28" s="271"/>
      <c r="AA28" s="271"/>
      <c r="AB28" s="271"/>
      <c r="AC28" s="271"/>
      <c r="AD28" s="271"/>
      <c r="AE28" s="271"/>
      <c r="AF28" s="34"/>
      <c r="AG28" s="34"/>
      <c r="AH28" s="34"/>
      <c r="AI28" s="34"/>
      <c r="AJ28" s="34"/>
      <c r="AK28" s="271" t="s">
        <v>36</v>
      </c>
      <c r="AL28" s="271"/>
      <c r="AM28" s="271"/>
      <c r="AN28" s="271"/>
      <c r="AO28" s="271"/>
      <c r="AP28" s="34"/>
      <c r="AQ28" s="34"/>
      <c r="AR28" s="37"/>
      <c r="BE28" s="245"/>
    </row>
    <row r="29" spans="2:71" s="2" customFormat="1" ht="14.45" customHeight="1">
      <c r="B29" s="38"/>
      <c r="C29" s="39"/>
      <c r="D29" s="28" t="s">
        <v>37</v>
      </c>
      <c r="E29" s="39"/>
      <c r="F29" s="28" t="s">
        <v>38</v>
      </c>
      <c r="G29" s="39"/>
      <c r="H29" s="39"/>
      <c r="I29" s="39"/>
      <c r="J29" s="39"/>
      <c r="K29" s="39"/>
      <c r="L29" s="272">
        <v>0.21</v>
      </c>
      <c r="M29" s="243"/>
      <c r="N29" s="243"/>
      <c r="O29" s="243"/>
      <c r="P29" s="243"/>
      <c r="Q29" s="39"/>
      <c r="R29" s="39"/>
      <c r="S29" s="39"/>
      <c r="T29" s="39"/>
      <c r="U29" s="39"/>
      <c r="V29" s="39"/>
      <c r="W29" s="242">
        <f>ROUND(AZ94, 2)</f>
        <v>0</v>
      </c>
      <c r="X29" s="243"/>
      <c r="Y29" s="243"/>
      <c r="Z29" s="243"/>
      <c r="AA29" s="243"/>
      <c r="AB29" s="243"/>
      <c r="AC29" s="243"/>
      <c r="AD29" s="243"/>
      <c r="AE29" s="243"/>
      <c r="AF29" s="39"/>
      <c r="AG29" s="39"/>
      <c r="AH29" s="39"/>
      <c r="AI29" s="39"/>
      <c r="AJ29" s="39"/>
      <c r="AK29" s="242">
        <f>ROUND(AV94, 2)</f>
        <v>0</v>
      </c>
      <c r="AL29" s="243"/>
      <c r="AM29" s="243"/>
      <c r="AN29" s="243"/>
      <c r="AO29" s="243"/>
      <c r="AP29" s="39"/>
      <c r="AQ29" s="39"/>
      <c r="AR29" s="40"/>
      <c r="BE29" s="246"/>
    </row>
    <row r="30" spans="2:71" s="2" customFormat="1" ht="14.45" customHeight="1">
      <c r="B30" s="38"/>
      <c r="C30" s="39"/>
      <c r="D30" s="39"/>
      <c r="E30" s="39"/>
      <c r="F30" s="28" t="s">
        <v>39</v>
      </c>
      <c r="G30" s="39"/>
      <c r="H30" s="39"/>
      <c r="I30" s="39"/>
      <c r="J30" s="39"/>
      <c r="K30" s="39"/>
      <c r="L30" s="272">
        <v>0.15</v>
      </c>
      <c r="M30" s="243"/>
      <c r="N30" s="243"/>
      <c r="O30" s="243"/>
      <c r="P30" s="243"/>
      <c r="Q30" s="39"/>
      <c r="R30" s="39"/>
      <c r="S30" s="39"/>
      <c r="T30" s="39"/>
      <c r="U30" s="39"/>
      <c r="V30" s="39"/>
      <c r="W30" s="242">
        <f>ROUND(BA94, 2)</f>
        <v>0</v>
      </c>
      <c r="X30" s="243"/>
      <c r="Y30" s="243"/>
      <c r="Z30" s="243"/>
      <c r="AA30" s="243"/>
      <c r="AB30" s="243"/>
      <c r="AC30" s="243"/>
      <c r="AD30" s="243"/>
      <c r="AE30" s="243"/>
      <c r="AF30" s="39"/>
      <c r="AG30" s="39"/>
      <c r="AH30" s="39"/>
      <c r="AI30" s="39"/>
      <c r="AJ30" s="39"/>
      <c r="AK30" s="242">
        <f>ROUND(AW94, 2)</f>
        <v>0</v>
      </c>
      <c r="AL30" s="243"/>
      <c r="AM30" s="243"/>
      <c r="AN30" s="243"/>
      <c r="AO30" s="243"/>
      <c r="AP30" s="39"/>
      <c r="AQ30" s="39"/>
      <c r="AR30" s="40"/>
      <c r="BE30" s="246"/>
    </row>
    <row r="31" spans="2:71" s="2" customFormat="1" ht="14.45" hidden="1" customHeight="1">
      <c r="B31" s="38"/>
      <c r="C31" s="39"/>
      <c r="D31" s="39"/>
      <c r="E31" s="39"/>
      <c r="F31" s="28" t="s">
        <v>40</v>
      </c>
      <c r="G31" s="39"/>
      <c r="H31" s="39"/>
      <c r="I31" s="39"/>
      <c r="J31" s="39"/>
      <c r="K31" s="39"/>
      <c r="L31" s="272">
        <v>0.21</v>
      </c>
      <c r="M31" s="243"/>
      <c r="N31" s="243"/>
      <c r="O31" s="243"/>
      <c r="P31" s="243"/>
      <c r="Q31" s="39"/>
      <c r="R31" s="39"/>
      <c r="S31" s="39"/>
      <c r="T31" s="39"/>
      <c r="U31" s="39"/>
      <c r="V31" s="39"/>
      <c r="W31" s="242">
        <f>ROUND(BB94, 2)</f>
        <v>0</v>
      </c>
      <c r="X31" s="243"/>
      <c r="Y31" s="243"/>
      <c r="Z31" s="243"/>
      <c r="AA31" s="243"/>
      <c r="AB31" s="243"/>
      <c r="AC31" s="243"/>
      <c r="AD31" s="243"/>
      <c r="AE31" s="243"/>
      <c r="AF31" s="39"/>
      <c r="AG31" s="39"/>
      <c r="AH31" s="39"/>
      <c r="AI31" s="39"/>
      <c r="AJ31" s="39"/>
      <c r="AK31" s="242">
        <v>0</v>
      </c>
      <c r="AL31" s="243"/>
      <c r="AM31" s="243"/>
      <c r="AN31" s="243"/>
      <c r="AO31" s="243"/>
      <c r="AP31" s="39"/>
      <c r="AQ31" s="39"/>
      <c r="AR31" s="40"/>
      <c r="BE31" s="246"/>
    </row>
    <row r="32" spans="2:71" s="2" customFormat="1" ht="14.45" hidden="1" customHeight="1">
      <c r="B32" s="38"/>
      <c r="C32" s="39"/>
      <c r="D32" s="39"/>
      <c r="E32" s="39"/>
      <c r="F32" s="28" t="s">
        <v>41</v>
      </c>
      <c r="G32" s="39"/>
      <c r="H32" s="39"/>
      <c r="I32" s="39"/>
      <c r="J32" s="39"/>
      <c r="K32" s="39"/>
      <c r="L32" s="272">
        <v>0.15</v>
      </c>
      <c r="M32" s="243"/>
      <c r="N32" s="243"/>
      <c r="O32" s="243"/>
      <c r="P32" s="243"/>
      <c r="Q32" s="39"/>
      <c r="R32" s="39"/>
      <c r="S32" s="39"/>
      <c r="T32" s="39"/>
      <c r="U32" s="39"/>
      <c r="V32" s="39"/>
      <c r="W32" s="242">
        <f>ROUND(BC94, 2)</f>
        <v>0</v>
      </c>
      <c r="X32" s="243"/>
      <c r="Y32" s="243"/>
      <c r="Z32" s="243"/>
      <c r="AA32" s="243"/>
      <c r="AB32" s="243"/>
      <c r="AC32" s="243"/>
      <c r="AD32" s="243"/>
      <c r="AE32" s="243"/>
      <c r="AF32" s="39"/>
      <c r="AG32" s="39"/>
      <c r="AH32" s="39"/>
      <c r="AI32" s="39"/>
      <c r="AJ32" s="39"/>
      <c r="AK32" s="242">
        <v>0</v>
      </c>
      <c r="AL32" s="243"/>
      <c r="AM32" s="243"/>
      <c r="AN32" s="243"/>
      <c r="AO32" s="243"/>
      <c r="AP32" s="39"/>
      <c r="AQ32" s="39"/>
      <c r="AR32" s="40"/>
      <c r="BE32" s="246"/>
    </row>
    <row r="33" spans="2:57" s="2" customFormat="1" ht="14.45" hidden="1" customHeight="1">
      <c r="B33" s="38"/>
      <c r="C33" s="39"/>
      <c r="D33" s="39"/>
      <c r="E33" s="39"/>
      <c r="F33" s="28" t="s">
        <v>42</v>
      </c>
      <c r="G33" s="39"/>
      <c r="H33" s="39"/>
      <c r="I33" s="39"/>
      <c r="J33" s="39"/>
      <c r="K33" s="39"/>
      <c r="L33" s="272">
        <v>0</v>
      </c>
      <c r="M33" s="243"/>
      <c r="N33" s="243"/>
      <c r="O33" s="243"/>
      <c r="P33" s="243"/>
      <c r="Q33" s="39"/>
      <c r="R33" s="39"/>
      <c r="S33" s="39"/>
      <c r="T33" s="39"/>
      <c r="U33" s="39"/>
      <c r="V33" s="39"/>
      <c r="W33" s="242">
        <f>ROUND(BD94, 2)</f>
        <v>0</v>
      </c>
      <c r="X33" s="243"/>
      <c r="Y33" s="243"/>
      <c r="Z33" s="243"/>
      <c r="AA33" s="243"/>
      <c r="AB33" s="243"/>
      <c r="AC33" s="243"/>
      <c r="AD33" s="243"/>
      <c r="AE33" s="243"/>
      <c r="AF33" s="39"/>
      <c r="AG33" s="39"/>
      <c r="AH33" s="39"/>
      <c r="AI33" s="39"/>
      <c r="AJ33" s="39"/>
      <c r="AK33" s="242">
        <v>0</v>
      </c>
      <c r="AL33" s="243"/>
      <c r="AM33" s="243"/>
      <c r="AN33" s="243"/>
      <c r="AO33" s="243"/>
      <c r="AP33" s="39"/>
      <c r="AQ33" s="39"/>
      <c r="AR33" s="40"/>
      <c r="BE33" s="246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5"/>
    </row>
    <row r="35" spans="2:57" s="1" customFormat="1" ht="25.9" customHeight="1"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49" t="s">
        <v>45</v>
      </c>
      <c r="Y35" s="250"/>
      <c r="Z35" s="250"/>
      <c r="AA35" s="250"/>
      <c r="AB35" s="250"/>
      <c r="AC35" s="43"/>
      <c r="AD35" s="43"/>
      <c r="AE35" s="43"/>
      <c r="AF35" s="43"/>
      <c r="AG35" s="43"/>
      <c r="AH35" s="43"/>
      <c r="AI35" s="43"/>
      <c r="AJ35" s="43"/>
      <c r="AK35" s="251">
        <f>SUM(AK26:AK33)</f>
        <v>0</v>
      </c>
      <c r="AL35" s="250"/>
      <c r="AM35" s="250"/>
      <c r="AN35" s="250"/>
      <c r="AO35" s="252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>
      <c r="B49" s="33"/>
      <c r="C49" s="3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>
      <c r="B60" s="33"/>
      <c r="C60" s="34"/>
      <c r="D60" s="47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48</v>
      </c>
      <c r="AI60" s="36"/>
      <c r="AJ60" s="36"/>
      <c r="AK60" s="36"/>
      <c r="AL60" s="36"/>
      <c r="AM60" s="47" t="s">
        <v>49</v>
      </c>
      <c r="AN60" s="36"/>
      <c r="AO60" s="36"/>
      <c r="AP60" s="34"/>
      <c r="AQ60" s="34"/>
      <c r="AR60" s="37"/>
    </row>
    <row r="61" spans="2:44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>
      <c r="B64" s="33"/>
      <c r="C64" s="34"/>
      <c r="D64" s="45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51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>
      <c r="B75" s="33"/>
      <c r="C75" s="34"/>
      <c r="D75" s="47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48</v>
      </c>
      <c r="AI75" s="36"/>
      <c r="AJ75" s="36"/>
      <c r="AK75" s="36"/>
      <c r="AL75" s="36"/>
      <c r="AM75" s="47" t="s">
        <v>49</v>
      </c>
      <c r="AN75" s="36"/>
      <c r="AO75" s="36"/>
      <c r="AP75" s="34"/>
      <c r="AQ75" s="34"/>
      <c r="AR75" s="37"/>
    </row>
    <row r="76" spans="2:44" s="1" customFormat="1" ht="11.25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4.95" customHeight="1">
      <c r="B82" s="33"/>
      <c r="C82" s="22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2026/19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62" t="str">
        <f>K6</f>
        <v>VD KORYČANY – TĚŽBA SEDIMENTŮ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57"/>
      <c r="AQ85" s="57"/>
      <c r="AR85" s="58"/>
    </row>
    <row r="86" spans="1:91" s="1" customFormat="1" ht="6.9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>
      <c r="B87" s="33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264" t="str">
        <f>IF(AN8= "","",AN8)</f>
        <v>19. 8. 2019</v>
      </c>
      <c r="AN87" s="264"/>
      <c r="AO87" s="34"/>
      <c r="AP87" s="34"/>
      <c r="AQ87" s="34"/>
      <c r="AR87" s="37"/>
    </row>
    <row r="88" spans="1:91" s="1" customFormat="1" ht="6.9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15.2" customHeight="1">
      <c r="B89" s="33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260" t="str">
        <f>IF(E17="","",E17)</f>
        <v xml:space="preserve"> </v>
      </c>
      <c r="AN89" s="261"/>
      <c r="AO89" s="261"/>
      <c r="AP89" s="261"/>
      <c r="AQ89" s="34"/>
      <c r="AR89" s="37"/>
      <c r="AS89" s="254" t="s">
        <v>53</v>
      </c>
      <c r="AT89" s="255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2" customHeight="1">
      <c r="B90" s="33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260" t="str">
        <f>IF(E20="","",E20)</f>
        <v xml:space="preserve"> </v>
      </c>
      <c r="AN90" s="261"/>
      <c r="AO90" s="261"/>
      <c r="AP90" s="261"/>
      <c r="AQ90" s="34"/>
      <c r="AR90" s="37"/>
      <c r="AS90" s="256"/>
      <c r="AT90" s="257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8"/>
      <c r="AT91" s="259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>
      <c r="B92" s="33"/>
      <c r="C92" s="273" t="s">
        <v>54</v>
      </c>
      <c r="D92" s="274"/>
      <c r="E92" s="274"/>
      <c r="F92" s="274"/>
      <c r="G92" s="274"/>
      <c r="H92" s="67"/>
      <c r="I92" s="275" t="s">
        <v>55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56</v>
      </c>
      <c r="AH92" s="274"/>
      <c r="AI92" s="274"/>
      <c r="AJ92" s="274"/>
      <c r="AK92" s="274"/>
      <c r="AL92" s="274"/>
      <c r="AM92" s="274"/>
      <c r="AN92" s="275" t="s">
        <v>57</v>
      </c>
      <c r="AO92" s="274"/>
      <c r="AP92" s="277"/>
      <c r="AQ92" s="68" t="s">
        <v>58</v>
      </c>
      <c r="AR92" s="37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</row>
    <row r="93" spans="1:91" s="1" customFormat="1" ht="10.9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79" t="s">
        <v>1</v>
      </c>
      <c r="AR94" s="80"/>
      <c r="AS94" s="81">
        <f>ROUND(SUM(AS95:AS96),2)</f>
        <v>0</v>
      </c>
      <c r="AT94" s="82">
        <f>ROUND(SUM(AV94:AW94),2)</f>
        <v>0</v>
      </c>
      <c r="AU94" s="83">
        <f>ROUND(SUM(AU95:AU96),5)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0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6" customFormat="1" ht="16.5" customHeight="1">
      <c r="A95" s="87" t="s">
        <v>77</v>
      </c>
      <c r="B95" s="88"/>
      <c r="C95" s="89"/>
      <c r="D95" s="280" t="s">
        <v>78</v>
      </c>
      <c r="E95" s="280"/>
      <c r="F95" s="280"/>
      <c r="G95" s="280"/>
      <c r="H95" s="280"/>
      <c r="I95" s="90"/>
      <c r="J95" s="280" t="s">
        <v>79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'SO-01 - ODBAHNĚNÍ ZÁTOPY'!J30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1" t="s">
        <v>80</v>
      </c>
      <c r="AR95" s="92"/>
      <c r="AS95" s="93">
        <v>0</v>
      </c>
      <c r="AT95" s="94">
        <f>ROUND(SUM(AV95:AW95),2)</f>
        <v>0</v>
      </c>
      <c r="AU95" s="95">
        <f>'SO-01 - ODBAHNĚNÍ ZÁTOPY'!P120</f>
        <v>0</v>
      </c>
      <c r="AV95" s="94">
        <f>'SO-01 - ODBAHNĚNÍ ZÁTOPY'!J33</f>
        <v>0</v>
      </c>
      <c r="AW95" s="94">
        <f>'SO-01 - ODBAHNĚNÍ ZÁTOPY'!J34</f>
        <v>0</v>
      </c>
      <c r="AX95" s="94">
        <f>'SO-01 - ODBAHNĚNÍ ZÁTOPY'!J35</f>
        <v>0</v>
      </c>
      <c r="AY95" s="94">
        <f>'SO-01 - ODBAHNĚNÍ ZÁTOPY'!J36</f>
        <v>0</v>
      </c>
      <c r="AZ95" s="94">
        <f>'SO-01 - ODBAHNĚNÍ ZÁTOPY'!F33</f>
        <v>0</v>
      </c>
      <c r="BA95" s="94">
        <f>'SO-01 - ODBAHNĚNÍ ZÁTOPY'!F34</f>
        <v>0</v>
      </c>
      <c r="BB95" s="94">
        <f>'SO-01 - ODBAHNĚNÍ ZÁTOPY'!F35</f>
        <v>0</v>
      </c>
      <c r="BC95" s="94">
        <f>'SO-01 - ODBAHNĚNÍ ZÁTOPY'!F36</f>
        <v>0</v>
      </c>
      <c r="BD95" s="96">
        <f>'SO-01 - ODBAHNĚNÍ ZÁTOPY'!F37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83</v>
      </c>
    </row>
    <row r="96" spans="1:91" s="6" customFormat="1" ht="16.5" customHeight="1">
      <c r="A96" s="87" t="s">
        <v>77</v>
      </c>
      <c r="B96" s="88"/>
      <c r="C96" s="89"/>
      <c r="D96" s="280" t="s">
        <v>84</v>
      </c>
      <c r="E96" s="280"/>
      <c r="F96" s="280"/>
      <c r="G96" s="280"/>
      <c r="H96" s="280"/>
      <c r="I96" s="90"/>
      <c r="J96" s="280" t="s">
        <v>85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'VRN - VEDLEJŠÍ ROZPOČTOVÉ...'!J30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1" t="s">
        <v>80</v>
      </c>
      <c r="AR96" s="92"/>
      <c r="AS96" s="98">
        <v>0</v>
      </c>
      <c r="AT96" s="99">
        <f>ROUND(SUM(AV96:AW96),2)</f>
        <v>0</v>
      </c>
      <c r="AU96" s="100">
        <f>'VRN - VEDLEJŠÍ ROZPOČTOVÉ...'!P117</f>
        <v>0</v>
      </c>
      <c r="AV96" s="99">
        <f>'VRN - VEDLEJŠÍ ROZPOČTOVÉ...'!J33</f>
        <v>0</v>
      </c>
      <c r="AW96" s="99">
        <f>'VRN - VEDLEJŠÍ ROZPOČTOVÉ...'!J34</f>
        <v>0</v>
      </c>
      <c r="AX96" s="99">
        <f>'VRN - VEDLEJŠÍ ROZPOČTOVÉ...'!J35</f>
        <v>0</v>
      </c>
      <c r="AY96" s="99">
        <f>'VRN - VEDLEJŠÍ ROZPOČTOVÉ...'!J36</f>
        <v>0</v>
      </c>
      <c r="AZ96" s="99">
        <f>'VRN - VEDLEJŠÍ ROZPOČTOVÉ...'!F33</f>
        <v>0</v>
      </c>
      <c r="BA96" s="99">
        <f>'VRN - VEDLEJŠÍ ROZPOČTOVÉ...'!F34</f>
        <v>0</v>
      </c>
      <c r="BB96" s="99">
        <f>'VRN - VEDLEJŠÍ ROZPOČTOVÉ...'!F35</f>
        <v>0</v>
      </c>
      <c r="BC96" s="99">
        <f>'VRN - VEDLEJŠÍ ROZPOČTOVÉ...'!F36</f>
        <v>0</v>
      </c>
      <c r="BD96" s="101">
        <f>'VRN - VEDLEJŠÍ ROZPOČTOVÉ...'!F37</f>
        <v>0</v>
      </c>
      <c r="BT96" s="97" t="s">
        <v>81</v>
      </c>
      <c r="BV96" s="97" t="s">
        <v>75</v>
      </c>
      <c r="BW96" s="97" t="s">
        <v>86</v>
      </c>
      <c r="BX96" s="97" t="s">
        <v>5</v>
      </c>
      <c r="CL96" s="97" t="s">
        <v>1</v>
      </c>
      <c r="CM96" s="97" t="s">
        <v>83</v>
      </c>
    </row>
    <row r="97" spans="2:44" s="1" customFormat="1" ht="30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</row>
    <row r="98" spans="2:44" s="1" customFormat="1" ht="6.95" customHeight="1"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7"/>
    </row>
  </sheetData>
  <sheetProtection algorithmName="SHA-512" hashValue="944SMukHFejXorYvu8JYj1ubSy0Q0cvRTwq1eIHxg1ASuAYRQ7NH0kvatiWu9yXIjfZgJMZrlNlxeIjdWFuchg==" saltValue="D+VsZ4CuWebTa+s5vvTBQlDL3lbH8nVTcvXbwk3kIkxGKZ8GTTKwHr6v1YOvepncxY+bvmfZeJorIx5+fv/Q4Q==" spinCount="100000" sheet="1" objects="1" scenarios="1" formatColumns="0" formatRows="0"/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-01 - ODBAHNĚNÍ ZÁTOPY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0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82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83</v>
      </c>
    </row>
    <row r="4" spans="2:46" ht="24.95" customHeight="1">
      <c r="B4" s="19"/>
      <c r="D4" s="106" t="s">
        <v>87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83" t="str">
        <f>'Rekapitulace stavby'!K6</f>
        <v>VD KORYČANY – TĚŽBA SEDIMENTŮ</v>
      </c>
      <c r="F7" s="284"/>
      <c r="G7" s="284"/>
      <c r="H7" s="284"/>
      <c r="L7" s="19"/>
    </row>
    <row r="8" spans="2:46" s="1" customFormat="1" ht="12" customHeight="1">
      <c r="B8" s="37"/>
      <c r="D8" s="108" t="s">
        <v>88</v>
      </c>
      <c r="I8" s="109"/>
      <c r="L8" s="37"/>
    </row>
    <row r="9" spans="2:46" s="1" customFormat="1" ht="36.950000000000003" customHeight="1">
      <c r="B9" s="37"/>
      <c r="E9" s="285" t="s">
        <v>89</v>
      </c>
      <c r="F9" s="286"/>
      <c r="G9" s="286"/>
      <c r="H9" s="286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19. 8. 2019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tr">
        <f>IF('Rekapitulace stavby'!AN10="","",'Rekapitulace stavby'!AN10)</f>
        <v/>
      </c>
      <c r="L14" s="37"/>
    </row>
    <row r="15" spans="2:46" s="1" customFormat="1" ht="18" customHeight="1">
      <c r="B15" s="37"/>
      <c r="E15" s="110" t="str">
        <f>IF('Rekapitulace stavby'!E11="","",'Rekapitulace stavby'!E11)</f>
        <v xml:space="preserve"> </v>
      </c>
      <c r="I15" s="111" t="s">
        <v>26</v>
      </c>
      <c r="J15" s="110" t="str">
        <f>IF('Rekapitulace stavby'!AN11="","",'Rekapitulace stavby'!AN11)</f>
        <v/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27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29</v>
      </c>
      <c r="I20" s="111" t="s">
        <v>25</v>
      </c>
      <c r="J20" s="110" t="str">
        <f>IF('Rekapitulace stavby'!AN16="","",'Rekapitulace stavby'!AN16)</f>
        <v/>
      </c>
      <c r="L20" s="37"/>
    </row>
    <row r="21" spans="2:12" s="1" customFormat="1" ht="18" customHeight="1">
      <c r="B21" s="37"/>
      <c r="E21" s="110" t="str">
        <f>IF('Rekapitulace stavby'!E17="","",'Rekapitulace stavby'!E17)</f>
        <v xml:space="preserve"> </v>
      </c>
      <c r="I21" s="111" t="s">
        <v>26</v>
      </c>
      <c r="J21" s="110" t="str">
        <f>IF('Rekapitulace stavby'!AN17="","",'Rekapitulace stavby'!AN17)</f>
        <v/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31</v>
      </c>
      <c r="I23" s="111" t="s">
        <v>25</v>
      </c>
      <c r="J23" s="110" t="str">
        <f>IF('Rekapitulace stavby'!AN19="","",'Rekapitulace stavby'!AN19)</f>
        <v/>
      </c>
      <c r="L23" s="37"/>
    </row>
    <row r="24" spans="2:12" s="1" customFormat="1" ht="18" customHeight="1">
      <c r="B24" s="37"/>
      <c r="E24" s="110" t="str">
        <f>IF('Rekapitulace stavby'!E20="","",'Rekapitulace stavby'!E20)</f>
        <v xml:space="preserve"> </v>
      </c>
      <c r="I24" s="111" t="s">
        <v>26</v>
      </c>
      <c r="J24" s="110" t="str">
        <f>IF('Rekapitulace stavby'!AN20="","",'Rekapitulace stavby'!AN20)</f>
        <v/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32</v>
      </c>
      <c r="I26" s="109"/>
      <c r="L26" s="37"/>
    </row>
    <row r="27" spans="2:12" s="7" customFormat="1" ht="16.5" customHeight="1">
      <c r="B27" s="113"/>
      <c r="E27" s="289" t="s">
        <v>1</v>
      </c>
      <c r="F27" s="289"/>
      <c r="G27" s="289"/>
      <c r="H27" s="289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33</v>
      </c>
      <c r="I30" s="109"/>
      <c r="J30" s="117">
        <f>ROUND(J120,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35</v>
      </c>
      <c r="I32" s="119" t="s">
        <v>34</v>
      </c>
      <c r="J32" s="118" t="s">
        <v>36</v>
      </c>
      <c r="L32" s="37"/>
    </row>
    <row r="33" spans="2:12" s="1" customFormat="1" ht="14.45" customHeight="1">
      <c r="B33" s="37"/>
      <c r="D33" s="120" t="s">
        <v>37</v>
      </c>
      <c r="E33" s="108" t="s">
        <v>38</v>
      </c>
      <c r="F33" s="121">
        <f>ROUND((SUM(BE120:BE209)),  2)</f>
        <v>0</v>
      </c>
      <c r="I33" s="122">
        <v>0.21</v>
      </c>
      <c r="J33" s="121">
        <f>ROUND(((SUM(BE120:BE209))*I33),  2)</f>
        <v>0</v>
      </c>
      <c r="L33" s="37"/>
    </row>
    <row r="34" spans="2:12" s="1" customFormat="1" ht="14.45" customHeight="1">
      <c r="B34" s="37"/>
      <c r="E34" s="108" t="s">
        <v>39</v>
      </c>
      <c r="F34" s="121">
        <f>ROUND((SUM(BF120:BF209)),  2)</f>
        <v>0</v>
      </c>
      <c r="I34" s="122">
        <v>0.15</v>
      </c>
      <c r="J34" s="121">
        <f>ROUND(((SUM(BF120:BF209))*I34),  2)</f>
        <v>0</v>
      </c>
      <c r="L34" s="37"/>
    </row>
    <row r="35" spans="2:12" s="1" customFormat="1" ht="14.45" hidden="1" customHeight="1">
      <c r="B35" s="37"/>
      <c r="E35" s="108" t="s">
        <v>40</v>
      </c>
      <c r="F35" s="121">
        <f>ROUND((SUM(BG120:BG209)),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41</v>
      </c>
      <c r="F36" s="121">
        <f>ROUND((SUM(BH120:BH209)),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42</v>
      </c>
      <c r="F37" s="121">
        <f>ROUND((SUM(BI120:BI209)),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46</v>
      </c>
      <c r="E50" s="132"/>
      <c r="F50" s="132"/>
      <c r="G50" s="131" t="s">
        <v>47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7"/>
      <c r="D61" s="134" t="s">
        <v>48</v>
      </c>
      <c r="E61" s="135"/>
      <c r="F61" s="136" t="s">
        <v>49</v>
      </c>
      <c r="G61" s="134" t="s">
        <v>48</v>
      </c>
      <c r="H61" s="135"/>
      <c r="I61" s="137"/>
      <c r="J61" s="138" t="s">
        <v>49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7"/>
      <c r="D65" s="131" t="s">
        <v>50</v>
      </c>
      <c r="E65" s="132"/>
      <c r="F65" s="132"/>
      <c r="G65" s="131" t="s">
        <v>51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7"/>
      <c r="D76" s="134" t="s">
        <v>48</v>
      </c>
      <c r="E76" s="135"/>
      <c r="F76" s="136" t="s">
        <v>49</v>
      </c>
      <c r="G76" s="134" t="s">
        <v>48</v>
      </c>
      <c r="H76" s="135"/>
      <c r="I76" s="137"/>
      <c r="J76" s="138" t="s">
        <v>49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90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290" t="str">
        <f>E7</f>
        <v>VD KORYČANY – TĚŽBA SEDIMENTŮ</v>
      </c>
      <c r="F85" s="291"/>
      <c r="G85" s="291"/>
      <c r="H85" s="291"/>
      <c r="I85" s="109"/>
      <c r="J85" s="34"/>
      <c r="K85" s="34"/>
      <c r="L85" s="37"/>
    </row>
    <row r="86" spans="2:47" s="1" customFormat="1" ht="12" customHeight="1">
      <c r="B86" s="33"/>
      <c r="C86" s="28" t="s">
        <v>88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62" t="str">
        <f>E9</f>
        <v>SO-01 - ODBAHNĚNÍ ZÁTOPY</v>
      </c>
      <c r="F87" s="292"/>
      <c r="G87" s="292"/>
      <c r="H87" s="292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1" t="s">
        <v>22</v>
      </c>
      <c r="J89" s="60" t="str">
        <f>IF(J12="","",J12)</f>
        <v>19. 8. 2019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2" customHeight="1">
      <c r="B91" s="33"/>
      <c r="C91" s="28" t="s">
        <v>24</v>
      </c>
      <c r="D91" s="34"/>
      <c r="E91" s="34"/>
      <c r="F91" s="26" t="str">
        <f>E15</f>
        <v xml:space="preserve"> </v>
      </c>
      <c r="G91" s="34"/>
      <c r="H91" s="34"/>
      <c r="I91" s="111" t="s">
        <v>29</v>
      </c>
      <c r="J91" s="31" t="str">
        <f>E21</f>
        <v xml:space="preserve"> 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>Vyplň údaj</v>
      </c>
      <c r="G92" s="34"/>
      <c r="H92" s="34"/>
      <c r="I92" s="111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91</v>
      </c>
      <c r="D94" s="146"/>
      <c r="E94" s="146"/>
      <c r="F94" s="146"/>
      <c r="G94" s="146"/>
      <c r="H94" s="146"/>
      <c r="I94" s="147"/>
      <c r="J94" s="148" t="s">
        <v>92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93</v>
      </c>
      <c r="D96" s="34"/>
      <c r="E96" s="34"/>
      <c r="F96" s="34"/>
      <c r="G96" s="34"/>
      <c r="H96" s="34"/>
      <c r="I96" s="109"/>
      <c r="J96" s="78">
        <f>J120</f>
        <v>0</v>
      </c>
      <c r="K96" s="34"/>
      <c r="L96" s="37"/>
      <c r="AU96" s="16" t="s">
        <v>94</v>
      </c>
    </row>
    <row r="97" spans="2:12" s="8" customFormat="1" ht="24.95" customHeight="1">
      <c r="B97" s="150"/>
      <c r="C97" s="151"/>
      <c r="D97" s="152" t="s">
        <v>95</v>
      </c>
      <c r="E97" s="153"/>
      <c r="F97" s="153"/>
      <c r="G97" s="153"/>
      <c r="H97" s="153"/>
      <c r="I97" s="154"/>
      <c r="J97" s="155">
        <f>J121</f>
        <v>0</v>
      </c>
      <c r="K97" s="151"/>
      <c r="L97" s="156"/>
    </row>
    <row r="98" spans="2:12" s="9" customFormat="1" ht="19.899999999999999" customHeight="1">
      <c r="B98" s="157"/>
      <c r="C98" s="158"/>
      <c r="D98" s="159" t="s">
        <v>96</v>
      </c>
      <c r="E98" s="160"/>
      <c r="F98" s="160"/>
      <c r="G98" s="160"/>
      <c r="H98" s="160"/>
      <c r="I98" s="161"/>
      <c r="J98" s="162">
        <f>J122</f>
        <v>0</v>
      </c>
      <c r="K98" s="158"/>
      <c r="L98" s="163"/>
    </row>
    <row r="99" spans="2:12" s="9" customFormat="1" ht="19.899999999999999" customHeight="1">
      <c r="B99" s="157"/>
      <c r="C99" s="158"/>
      <c r="D99" s="159" t="s">
        <v>97</v>
      </c>
      <c r="E99" s="160"/>
      <c r="F99" s="160"/>
      <c r="G99" s="160"/>
      <c r="H99" s="160"/>
      <c r="I99" s="161"/>
      <c r="J99" s="162">
        <f>J196</f>
        <v>0</v>
      </c>
      <c r="K99" s="158"/>
      <c r="L99" s="163"/>
    </row>
    <row r="100" spans="2:12" s="9" customFormat="1" ht="19.899999999999999" customHeight="1">
      <c r="B100" s="157"/>
      <c r="C100" s="158"/>
      <c r="D100" s="159" t="s">
        <v>98</v>
      </c>
      <c r="E100" s="160"/>
      <c r="F100" s="160"/>
      <c r="G100" s="160"/>
      <c r="H100" s="160"/>
      <c r="I100" s="161"/>
      <c r="J100" s="162">
        <f>J207</f>
        <v>0</v>
      </c>
      <c r="K100" s="158"/>
      <c r="L100" s="163"/>
    </row>
    <row r="101" spans="2:12" s="1" customFormat="1" ht="21.75" customHeight="1">
      <c r="B101" s="33"/>
      <c r="C101" s="34"/>
      <c r="D101" s="34"/>
      <c r="E101" s="34"/>
      <c r="F101" s="34"/>
      <c r="G101" s="34"/>
      <c r="H101" s="34"/>
      <c r="I101" s="109"/>
      <c r="J101" s="34"/>
      <c r="K101" s="34"/>
      <c r="L101" s="37"/>
    </row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1"/>
      <c r="J102" s="49"/>
      <c r="K102" s="49"/>
      <c r="L102" s="37"/>
    </row>
    <row r="106" spans="2:12" s="1" customFormat="1" ht="6.95" customHeight="1">
      <c r="B106" s="50"/>
      <c r="C106" s="51"/>
      <c r="D106" s="51"/>
      <c r="E106" s="51"/>
      <c r="F106" s="51"/>
      <c r="G106" s="51"/>
      <c r="H106" s="51"/>
      <c r="I106" s="144"/>
      <c r="J106" s="51"/>
      <c r="K106" s="51"/>
      <c r="L106" s="37"/>
    </row>
    <row r="107" spans="2:12" s="1" customFormat="1" ht="24.95" customHeight="1">
      <c r="B107" s="33"/>
      <c r="C107" s="22" t="s">
        <v>99</v>
      </c>
      <c r="D107" s="34"/>
      <c r="E107" s="34"/>
      <c r="F107" s="34"/>
      <c r="G107" s="34"/>
      <c r="H107" s="34"/>
      <c r="I107" s="109"/>
      <c r="J107" s="34"/>
      <c r="K107" s="34"/>
      <c r="L107" s="37"/>
    </row>
    <row r="108" spans="2:12" s="1" customFormat="1" ht="6.95" customHeight="1">
      <c r="B108" s="33"/>
      <c r="C108" s="34"/>
      <c r="D108" s="34"/>
      <c r="E108" s="34"/>
      <c r="F108" s="34"/>
      <c r="G108" s="34"/>
      <c r="H108" s="34"/>
      <c r="I108" s="109"/>
      <c r="J108" s="34"/>
      <c r="K108" s="34"/>
      <c r="L108" s="37"/>
    </row>
    <row r="109" spans="2:12" s="1" customFormat="1" ht="12" customHeight="1">
      <c r="B109" s="33"/>
      <c r="C109" s="28" t="s">
        <v>16</v>
      </c>
      <c r="D109" s="34"/>
      <c r="E109" s="34"/>
      <c r="F109" s="34"/>
      <c r="G109" s="34"/>
      <c r="H109" s="34"/>
      <c r="I109" s="109"/>
      <c r="J109" s="34"/>
      <c r="K109" s="34"/>
      <c r="L109" s="37"/>
    </row>
    <row r="110" spans="2:12" s="1" customFormat="1" ht="16.5" customHeight="1">
      <c r="B110" s="33"/>
      <c r="C110" s="34"/>
      <c r="D110" s="34"/>
      <c r="E110" s="290" t="str">
        <f>E7</f>
        <v>VD KORYČANY – TĚŽBA SEDIMENTŮ</v>
      </c>
      <c r="F110" s="291"/>
      <c r="G110" s="291"/>
      <c r="H110" s="291"/>
      <c r="I110" s="109"/>
      <c r="J110" s="34"/>
      <c r="K110" s="34"/>
      <c r="L110" s="37"/>
    </row>
    <row r="111" spans="2:12" s="1" customFormat="1" ht="12" customHeight="1">
      <c r="B111" s="33"/>
      <c r="C111" s="28" t="s">
        <v>88</v>
      </c>
      <c r="D111" s="34"/>
      <c r="E111" s="34"/>
      <c r="F111" s="34"/>
      <c r="G111" s="34"/>
      <c r="H111" s="34"/>
      <c r="I111" s="109"/>
      <c r="J111" s="34"/>
      <c r="K111" s="34"/>
      <c r="L111" s="37"/>
    </row>
    <row r="112" spans="2:12" s="1" customFormat="1" ht="16.5" customHeight="1">
      <c r="B112" s="33"/>
      <c r="C112" s="34"/>
      <c r="D112" s="34"/>
      <c r="E112" s="262" t="str">
        <f>E9</f>
        <v>SO-01 - ODBAHNĚNÍ ZÁTOPY</v>
      </c>
      <c r="F112" s="292"/>
      <c r="G112" s="292"/>
      <c r="H112" s="292"/>
      <c r="I112" s="109"/>
      <c r="J112" s="34"/>
      <c r="K112" s="34"/>
      <c r="L112" s="37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109"/>
      <c r="J113" s="34"/>
      <c r="K113" s="34"/>
      <c r="L113" s="37"/>
    </row>
    <row r="114" spans="2:65" s="1" customFormat="1" ht="12" customHeight="1">
      <c r="B114" s="33"/>
      <c r="C114" s="28" t="s">
        <v>20</v>
      </c>
      <c r="D114" s="34"/>
      <c r="E114" s="34"/>
      <c r="F114" s="26" t="str">
        <f>F12</f>
        <v xml:space="preserve"> </v>
      </c>
      <c r="G114" s="34"/>
      <c r="H114" s="34"/>
      <c r="I114" s="111" t="s">
        <v>22</v>
      </c>
      <c r="J114" s="60" t="str">
        <f>IF(J12="","",J12)</f>
        <v>19. 8. 2019</v>
      </c>
      <c r="K114" s="34"/>
      <c r="L114" s="37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5" s="1" customFormat="1" ht="15.2" customHeight="1">
      <c r="B116" s="33"/>
      <c r="C116" s="28" t="s">
        <v>24</v>
      </c>
      <c r="D116" s="34"/>
      <c r="E116" s="34"/>
      <c r="F116" s="26" t="str">
        <f>E15</f>
        <v xml:space="preserve"> </v>
      </c>
      <c r="G116" s="34"/>
      <c r="H116" s="34"/>
      <c r="I116" s="111" t="s">
        <v>29</v>
      </c>
      <c r="J116" s="31" t="str">
        <f>E21</f>
        <v xml:space="preserve"> </v>
      </c>
      <c r="K116" s="34"/>
      <c r="L116" s="37"/>
    </row>
    <row r="117" spans="2:65" s="1" customFormat="1" ht="15.2" customHeight="1">
      <c r="B117" s="33"/>
      <c r="C117" s="28" t="s">
        <v>27</v>
      </c>
      <c r="D117" s="34"/>
      <c r="E117" s="34"/>
      <c r="F117" s="26" t="str">
        <f>IF(E18="","",E18)</f>
        <v>Vyplň údaj</v>
      </c>
      <c r="G117" s="34"/>
      <c r="H117" s="34"/>
      <c r="I117" s="111" t="s">
        <v>31</v>
      </c>
      <c r="J117" s="31" t="str">
        <f>E24</f>
        <v xml:space="preserve"> </v>
      </c>
      <c r="K117" s="34"/>
      <c r="L117" s="37"/>
    </row>
    <row r="118" spans="2:65" s="1" customFormat="1" ht="10.35" customHeight="1">
      <c r="B118" s="33"/>
      <c r="C118" s="34"/>
      <c r="D118" s="34"/>
      <c r="E118" s="34"/>
      <c r="F118" s="34"/>
      <c r="G118" s="34"/>
      <c r="H118" s="34"/>
      <c r="I118" s="109"/>
      <c r="J118" s="34"/>
      <c r="K118" s="34"/>
      <c r="L118" s="37"/>
    </row>
    <row r="119" spans="2:65" s="10" customFormat="1" ht="29.25" customHeight="1">
      <c r="B119" s="164"/>
      <c r="C119" s="165" t="s">
        <v>100</v>
      </c>
      <c r="D119" s="166" t="s">
        <v>58</v>
      </c>
      <c r="E119" s="166" t="s">
        <v>54</v>
      </c>
      <c r="F119" s="166" t="s">
        <v>55</v>
      </c>
      <c r="G119" s="166" t="s">
        <v>101</v>
      </c>
      <c r="H119" s="166" t="s">
        <v>102</v>
      </c>
      <c r="I119" s="167" t="s">
        <v>103</v>
      </c>
      <c r="J119" s="166" t="s">
        <v>92</v>
      </c>
      <c r="K119" s="168" t="s">
        <v>104</v>
      </c>
      <c r="L119" s="169"/>
      <c r="M119" s="69" t="s">
        <v>1</v>
      </c>
      <c r="N119" s="70" t="s">
        <v>37</v>
      </c>
      <c r="O119" s="70" t="s">
        <v>105</v>
      </c>
      <c r="P119" s="70" t="s">
        <v>106</v>
      </c>
      <c r="Q119" s="70" t="s">
        <v>107</v>
      </c>
      <c r="R119" s="70" t="s">
        <v>108</v>
      </c>
      <c r="S119" s="70" t="s">
        <v>109</v>
      </c>
      <c r="T119" s="71" t="s">
        <v>110</v>
      </c>
    </row>
    <row r="120" spans="2:65" s="1" customFormat="1" ht="22.9" customHeight="1">
      <c r="B120" s="33"/>
      <c r="C120" s="76" t="s">
        <v>111</v>
      </c>
      <c r="D120" s="34"/>
      <c r="E120" s="34"/>
      <c r="F120" s="34"/>
      <c r="G120" s="34"/>
      <c r="H120" s="34"/>
      <c r="I120" s="109"/>
      <c r="J120" s="170">
        <f>BK120</f>
        <v>0</v>
      </c>
      <c r="K120" s="34"/>
      <c r="L120" s="37"/>
      <c r="M120" s="72"/>
      <c r="N120" s="73"/>
      <c r="O120" s="73"/>
      <c r="P120" s="171">
        <f>P121</f>
        <v>0</v>
      </c>
      <c r="Q120" s="73"/>
      <c r="R120" s="171">
        <f>R121</f>
        <v>595.4271</v>
      </c>
      <c r="S120" s="73"/>
      <c r="T120" s="172">
        <f>T121</f>
        <v>0</v>
      </c>
      <c r="AT120" s="16" t="s">
        <v>72</v>
      </c>
      <c r="AU120" s="16" t="s">
        <v>94</v>
      </c>
      <c r="BK120" s="173">
        <f>BK121</f>
        <v>0</v>
      </c>
    </row>
    <row r="121" spans="2:65" s="11" customFormat="1" ht="25.9" customHeight="1">
      <c r="B121" s="174"/>
      <c r="C121" s="175"/>
      <c r="D121" s="176" t="s">
        <v>72</v>
      </c>
      <c r="E121" s="177" t="s">
        <v>112</v>
      </c>
      <c r="F121" s="177" t="s">
        <v>113</v>
      </c>
      <c r="G121" s="175"/>
      <c r="H121" s="175"/>
      <c r="I121" s="178"/>
      <c r="J121" s="179">
        <f>BK121</f>
        <v>0</v>
      </c>
      <c r="K121" s="175"/>
      <c r="L121" s="180"/>
      <c r="M121" s="181"/>
      <c r="N121" s="182"/>
      <c r="O121" s="182"/>
      <c r="P121" s="183">
        <f>P122+P196+P207</f>
        <v>0</v>
      </c>
      <c r="Q121" s="182"/>
      <c r="R121" s="183">
        <f>R122+R196+R207</f>
        <v>595.4271</v>
      </c>
      <c r="S121" s="182"/>
      <c r="T121" s="184">
        <f>T122+T196+T207</f>
        <v>0</v>
      </c>
      <c r="AR121" s="185" t="s">
        <v>81</v>
      </c>
      <c r="AT121" s="186" t="s">
        <v>72</v>
      </c>
      <c r="AU121" s="186" t="s">
        <v>73</v>
      </c>
      <c r="AY121" s="185" t="s">
        <v>114</v>
      </c>
      <c r="BK121" s="187">
        <f>BK122+BK196+BK207</f>
        <v>0</v>
      </c>
    </row>
    <row r="122" spans="2:65" s="11" customFormat="1" ht="22.9" customHeight="1">
      <c r="B122" s="174"/>
      <c r="C122" s="175"/>
      <c r="D122" s="176" t="s">
        <v>72</v>
      </c>
      <c r="E122" s="188" t="s">
        <v>81</v>
      </c>
      <c r="F122" s="188" t="s">
        <v>115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SUM(P123:P195)</f>
        <v>0</v>
      </c>
      <c r="Q122" s="182"/>
      <c r="R122" s="183">
        <f>SUM(R123:R195)</f>
        <v>3.6000000000000003E-3</v>
      </c>
      <c r="S122" s="182"/>
      <c r="T122" s="184">
        <f>SUM(T123:T195)</f>
        <v>0</v>
      </c>
      <c r="AR122" s="185" t="s">
        <v>81</v>
      </c>
      <c r="AT122" s="186" t="s">
        <v>72</v>
      </c>
      <c r="AU122" s="186" t="s">
        <v>81</v>
      </c>
      <c r="AY122" s="185" t="s">
        <v>114</v>
      </c>
      <c r="BK122" s="187">
        <f>SUM(BK123:BK195)</f>
        <v>0</v>
      </c>
    </row>
    <row r="123" spans="2:65" s="1" customFormat="1" ht="24" customHeight="1">
      <c r="B123" s="33"/>
      <c r="C123" s="190" t="s">
        <v>81</v>
      </c>
      <c r="D123" s="190" t="s">
        <v>116</v>
      </c>
      <c r="E123" s="191" t="s">
        <v>117</v>
      </c>
      <c r="F123" s="192" t="s">
        <v>118</v>
      </c>
      <c r="G123" s="193" t="s">
        <v>119</v>
      </c>
      <c r="H123" s="194">
        <v>20</v>
      </c>
      <c r="I123" s="195"/>
      <c r="J123" s="196">
        <f>ROUND(I123*H123,2)</f>
        <v>0</v>
      </c>
      <c r="K123" s="192" t="s">
        <v>120</v>
      </c>
      <c r="L123" s="37"/>
      <c r="M123" s="197" t="s">
        <v>1</v>
      </c>
      <c r="N123" s="198" t="s">
        <v>38</v>
      </c>
      <c r="O123" s="65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01" t="s">
        <v>121</v>
      </c>
      <c r="AT123" s="201" t="s">
        <v>116</v>
      </c>
      <c r="AU123" s="201" t="s">
        <v>83</v>
      </c>
      <c r="AY123" s="16" t="s">
        <v>114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6" t="s">
        <v>81</v>
      </c>
      <c r="BK123" s="202">
        <f>ROUND(I123*H123,2)</f>
        <v>0</v>
      </c>
      <c r="BL123" s="16" t="s">
        <v>121</v>
      </c>
      <c r="BM123" s="201" t="s">
        <v>122</v>
      </c>
    </row>
    <row r="124" spans="2:65" s="1" customFormat="1" ht="19.5">
      <c r="B124" s="33"/>
      <c r="C124" s="34"/>
      <c r="D124" s="203" t="s">
        <v>123</v>
      </c>
      <c r="E124" s="34"/>
      <c r="F124" s="204" t="s">
        <v>124</v>
      </c>
      <c r="G124" s="34"/>
      <c r="H124" s="34"/>
      <c r="I124" s="109"/>
      <c r="J124" s="34"/>
      <c r="K124" s="34"/>
      <c r="L124" s="37"/>
      <c r="M124" s="205"/>
      <c r="N124" s="65"/>
      <c r="O124" s="65"/>
      <c r="P124" s="65"/>
      <c r="Q124" s="65"/>
      <c r="R124" s="65"/>
      <c r="S124" s="65"/>
      <c r="T124" s="66"/>
      <c r="AT124" s="16" t="s">
        <v>123</v>
      </c>
      <c r="AU124" s="16" t="s">
        <v>83</v>
      </c>
    </row>
    <row r="125" spans="2:65" s="1" customFormat="1" ht="16.5" customHeight="1">
      <c r="B125" s="33"/>
      <c r="C125" s="190" t="s">
        <v>83</v>
      </c>
      <c r="D125" s="190" t="s">
        <v>116</v>
      </c>
      <c r="E125" s="191" t="s">
        <v>125</v>
      </c>
      <c r="F125" s="192" t="s">
        <v>126</v>
      </c>
      <c r="G125" s="193" t="s">
        <v>119</v>
      </c>
      <c r="H125" s="194">
        <v>20</v>
      </c>
      <c r="I125" s="195"/>
      <c r="J125" s="196">
        <f>ROUND(I125*H125,2)</f>
        <v>0</v>
      </c>
      <c r="K125" s="192" t="s">
        <v>120</v>
      </c>
      <c r="L125" s="37"/>
      <c r="M125" s="197" t="s">
        <v>1</v>
      </c>
      <c r="N125" s="198" t="s">
        <v>38</v>
      </c>
      <c r="O125" s="65"/>
      <c r="P125" s="199">
        <f>O125*H125</f>
        <v>0</v>
      </c>
      <c r="Q125" s="199">
        <v>1.8000000000000001E-4</v>
      </c>
      <c r="R125" s="199">
        <f>Q125*H125</f>
        <v>3.6000000000000003E-3</v>
      </c>
      <c r="S125" s="199">
        <v>0</v>
      </c>
      <c r="T125" s="200">
        <f>S125*H125</f>
        <v>0</v>
      </c>
      <c r="AR125" s="201" t="s">
        <v>121</v>
      </c>
      <c r="AT125" s="201" t="s">
        <v>116</v>
      </c>
      <c r="AU125" s="201" t="s">
        <v>83</v>
      </c>
      <c r="AY125" s="16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81</v>
      </c>
      <c r="BK125" s="202">
        <f>ROUND(I125*H125,2)</f>
        <v>0</v>
      </c>
      <c r="BL125" s="16" t="s">
        <v>121</v>
      </c>
      <c r="BM125" s="201" t="s">
        <v>127</v>
      </c>
    </row>
    <row r="126" spans="2:65" s="1" customFormat="1" ht="19.5">
      <c r="B126" s="33"/>
      <c r="C126" s="34"/>
      <c r="D126" s="203" t="s">
        <v>123</v>
      </c>
      <c r="E126" s="34"/>
      <c r="F126" s="204" t="s">
        <v>128</v>
      </c>
      <c r="G126" s="34"/>
      <c r="H126" s="34"/>
      <c r="I126" s="109"/>
      <c r="J126" s="34"/>
      <c r="K126" s="34"/>
      <c r="L126" s="37"/>
      <c r="M126" s="205"/>
      <c r="N126" s="65"/>
      <c r="O126" s="65"/>
      <c r="P126" s="65"/>
      <c r="Q126" s="65"/>
      <c r="R126" s="65"/>
      <c r="S126" s="65"/>
      <c r="T126" s="66"/>
      <c r="AT126" s="16" t="s">
        <v>123</v>
      </c>
      <c r="AU126" s="16" t="s">
        <v>83</v>
      </c>
    </row>
    <row r="127" spans="2:65" s="1" customFormat="1" ht="16.5" customHeight="1">
      <c r="B127" s="33"/>
      <c r="C127" s="190" t="s">
        <v>129</v>
      </c>
      <c r="D127" s="190" t="s">
        <v>116</v>
      </c>
      <c r="E127" s="191" t="s">
        <v>130</v>
      </c>
      <c r="F127" s="192" t="s">
        <v>131</v>
      </c>
      <c r="G127" s="193" t="s">
        <v>132</v>
      </c>
      <c r="H127" s="194">
        <v>2.88</v>
      </c>
      <c r="I127" s="195"/>
      <c r="J127" s="196">
        <f>ROUND(I127*H127,2)</f>
        <v>0</v>
      </c>
      <c r="K127" s="192" t="s">
        <v>120</v>
      </c>
      <c r="L127" s="37"/>
      <c r="M127" s="197" t="s">
        <v>1</v>
      </c>
      <c r="N127" s="198" t="s">
        <v>38</v>
      </c>
      <c r="O127" s="65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01" t="s">
        <v>121</v>
      </c>
      <c r="AT127" s="201" t="s">
        <v>116</v>
      </c>
      <c r="AU127" s="201" t="s">
        <v>83</v>
      </c>
      <c r="AY127" s="16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81</v>
      </c>
      <c r="BK127" s="202">
        <f>ROUND(I127*H127,2)</f>
        <v>0</v>
      </c>
      <c r="BL127" s="16" t="s">
        <v>121</v>
      </c>
      <c r="BM127" s="201" t="s">
        <v>133</v>
      </c>
    </row>
    <row r="128" spans="2:65" s="1" customFormat="1" ht="11.25">
      <c r="B128" s="33"/>
      <c r="C128" s="34"/>
      <c r="D128" s="203" t="s">
        <v>123</v>
      </c>
      <c r="E128" s="34"/>
      <c r="F128" s="204" t="s">
        <v>134</v>
      </c>
      <c r="G128" s="34"/>
      <c r="H128" s="34"/>
      <c r="I128" s="109"/>
      <c r="J128" s="34"/>
      <c r="K128" s="34"/>
      <c r="L128" s="37"/>
      <c r="M128" s="205"/>
      <c r="N128" s="65"/>
      <c r="O128" s="65"/>
      <c r="P128" s="65"/>
      <c r="Q128" s="65"/>
      <c r="R128" s="65"/>
      <c r="S128" s="65"/>
      <c r="T128" s="66"/>
      <c r="AT128" s="16" t="s">
        <v>123</v>
      </c>
      <c r="AU128" s="16" t="s">
        <v>83</v>
      </c>
    </row>
    <row r="129" spans="2:65" s="1" customFormat="1" ht="16.5" customHeight="1">
      <c r="B129" s="33"/>
      <c r="C129" s="190" t="s">
        <v>121</v>
      </c>
      <c r="D129" s="190" t="s">
        <v>116</v>
      </c>
      <c r="E129" s="191" t="s">
        <v>135</v>
      </c>
      <c r="F129" s="192" t="s">
        <v>136</v>
      </c>
      <c r="G129" s="193" t="s">
        <v>137</v>
      </c>
      <c r="H129" s="194">
        <v>1</v>
      </c>
      <c r="I129" s="195"/>
      <c r="J129" s="196">
        <f>ROUND(I129*H129,2)</f>
        <v>0</v>
      </c>
      <c r="K129" s="192" t="s">
        <v>1</v>
      </c>
      <c r="L129" s="37"/>
      <c r="M129" s="197" t="s">
        <v>1</v>
      </c>
      <c r="N129" s="198" t="s">
        <v>38</v>
      </c>
      <c r="O129" s="65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01" t="s">
        <v>121</v>
      </c>
      <c r="AT129" s="201" t="s">
        <v>116</v>
      </c>
      <c r="AU129" s="201" t="s">
        <v>83</v>
      </c>
      <c r="AY129" s="16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81</v>
      </c>
      <c r="BK129" s="202">
        <f>ROUND(I129*H129,2)</f>
        <v>0</v>
      </c>
      <c r="BL129" s="16" t="s">
        <v>121</v>
      </c>
      <c r="BM129" s="201" t="s">
        <v>138</v>
      </c>
    </row>
    <row r="130" spans="2:65" s="1" customFormat="1" ht="68.25">
      <c r="B130" s="33"/>
      <c r="C130" s="34"/>
      <c r="D130" s="203" t="s">
        <v>123</v>
      </c>
      <c r="E130" s="34"/>
      <c r="F130" s="204" t="s">
        <v>139</v>
      </c>
      <c r="G130" s="34"/>
      <c r="H130" s="34"/>
      <c r="I130" s="109"/>
      <c r="J130" s="34"/>
      <c r="K130" s="34"/>
      <c r="L130" s="37"/>
      <c r="M130" s="205"/>
      <c r="N130" s="65"/>
      <c r="O130" s="65"/>
      <c r="P130" s="65"/>
      <c r="Q130" s="65"/>
      <c r="R130" s="65"/>
      <c r="S130" s="65"/>
      <c r="T130" s="66"/>
      <c r="AT130" s="16" t="s">
        <v>123</v>
      </c>
      <c r="AU130" s="16" t="s">
        <v>83</v>
      </c>
    </row>
    <row r="131" spans="2:65" s="1" customFormat="1" ht="24" customHeight="1">
      <c r="B131" s="33"/>
      <c r="C131" s="190" t="s">
        <v>140</v>
      </c>
      <c r="D131" s="190" t="s">
        <v>116</v>
      </c>
      <c r="E131" s="191" t="s">
        <v>141</v>
      </c>
      <c r="F131" s="192" t="s">
        <v>142</v>
      </c>
      <c r="G131" s="193" t="s">
        <v>143</v>
      </c>
      <c r="H131" s="194">
        <v>2077</v>
      </c>
      <c r="I131" s="195"/>
      <c r="J131" s="196">
        <f>ROUND(I131*H131,2)</f>
        <v>0</v>
      </c>
      <c r="K131" s="192" t="s">
        <v>120</v>
      </c>
      <c r="L131" s="37"/>
      <c r="M131" s="197" t="s">
        <v>1</v>
      </c>
      <c r="N131" s="198" t="s">
        <v>38</v>
      </c>
      <c r="O131" s="65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01" t="s">
        <v>121</v>
      </c>
      <c r="AT131" s="201" t="s">
        <v>116</v>
      </c>
      <c r="AU131" s="201" t="s">
        <v>83</v>
      </c>
      <c r="AY131" s="16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81</v>
      </c>
      <c r="BK131" s="202">
        <f>ROUND(I131*H131,2)</f>
        <v>0</v>
      </c>
      <c r="BL131" s="16" t="s">
        <v>121</v>
      </c>
      <c r="BM131" s="201" t="s">
        <v>144</v>
      </c>
    </row>
    <row r="132" spans="2:65" s="1" customFormat="1" ht="29.25">
      <c r="B132" s="33"/>
      <c r="C132" s="34"/>
      <c r="D132" s="203" t="s">
        <v>123</v>
      </c>
      <c r="E132" s="34"/>
      <c r="F132" s="204" t="s">
        <v>145</v>
      </c>
      <c r="G132" s="34"/>
      <c r="H132" s="34"/>
      <c r="I132" s="109"/>
      <c r="J132" s="34"/>
      <c r="K132" s="34"/>
      <c r="L132" s="37"/>
      <c r="M132" s="205"/>
      <c r="N132" s="65"/>
      <c r="O132" s="65"/>
      <c r="P132" s="65"/>
      <c r="Q132" s="65"/>
      <c r="R132" s="65"/>
      <c r="S132" s="65"/>
      <c r="T132" s="66"/>
      <c r="AT132" s="16" t="s">
        <v>123</v>
      </c>
      <c r="AU132" s="16" t="s">
        <v>83</v>
      </c>
    </row>
    <row r="133" spans="2:65" s="12" customFormat="1" ht="11.25">
      <c r="B133" s="206"/>
      <c r="C133" s="207"/>
      <c r="D133" s="203" t="s">
        <v>146</v>
      </c>
      <c r="E133" s="208" t="s">
        <v>1</v>
      </c>
      <c r="F133" s="209" t="s">
        <v>147</v>
      </c>
      <c r="G133" s="207"/>
      <c r="H133" s="210">
        <v>1300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146</v>
      </c>
      <c r="AU133" s="216" t="s">
        <v>83</v>
      </c>
      <c r="AV133" s="12" t="s">
        <v>83</v>
      </c>
      <c r="AW133" s="12" t="s">
        <v>30</v>
      </c>
      <c r="AX133" s="12" t="s">
        <v>73</v>
      </c>
      <c r="AY133" s="216" t="s">
        <v>114</v>
      </c>
    </row>
    <row r="134" spans="2:65" s="13" customFormat="1" ht="22.5">
      <c r="B134" s="217"/>
      <c r="C134" s="218"/>
      <c r="D134" s="203" t="s">
        <v>146</v>
      </c>
      <c r="E134" s="219" t="s">
        <v>1</v>
      </c>
      <c r="F134" s="220" t="s">
        <v>148</v>
      </c>
      <c r="G134" s="218"/>
      <c r="H134" s="221">
        <v>1300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146</v>
      </c>
      <c r="AU134" s="227" t="s">
        <v>83</v>
      </c>
      <c r="AV134" s="13" t="s">
        <v>129</v>
      </c>
      <c r="AW134" s="13" t="s">
        <v>30</v>
      </c>
      <c r="AX134" s="13" t="s">
        <v>73</v>
      </c>
      <c r="AY134" s="227" t="s">
        <v>114</v>
      </c>
    </row>
    <row r="135" spans="2:65" s="12" customFormat="1" ht="11.25">
      <c r="B135" s="206"/>
      <c r="C135" s="207"/>
      <c r="D135" s="203" t="s">
        <v>146</v>
      </c>
      <c r="E135" s="208" t="s">
        <v>1</v>
      </c>
      <c r="F135" s="209" t="s">
        <v>149</v>
      </c>
      <c r="G135" s="207"/>
      <c r="H135" s="210">
        <v>672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146</v>
      </c>
      <c r="AU135" s="216" t="s">
        <v>83</v>
      </c>
      <c r="AV135" s="12" t="s">
        <v>83</v>
      </c>
      <c r="AW135" s="12" t="s">
        <v>30</v>
      </c>
      <c r="AX135" s="12" t="s">
        <v>73</v>
      </c>
      <c r="AY135" s="216" t="s">
        <v>114</v>
      </c>
    </row>
    <row r="136" spans="2:65" s="13" customFormat="1" ht="11.25">
      <c r="B136" s="217"/>
      <c r="C136" s="218"/>
      <c r="D136" s="203" t="s">
        <v>146</v>
      </c>
      <c r="E136" s="219" t="s">
        <v>1</v>
      </c>
      <c r="F136" s="220" t="s">
        <v>150</v>
      </c>
      <c r="G136" s="218"/>
      <c r="H136" s="221">
        <v>672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146</v>
      </c>
      <c r="AU136" s="227" t="s">
        <v>83</v>
      </c>
      <c r="AV136" s="13" t="s">
        <v>129</v>
      </c>
      <c r="AW136" s="13" t="s">
        <v>30</v>
      </c>
      <c r="AX136" s="13" t="s">
        <v>73</v>
      </c>
      <c r="AY136" s="227" t="s">
        <v>114</v>
      </c>
    </row>
    <row r="137" spans="2:65" s="12" customFormat="1" ht="11.25">
      <c r="B137" s="206"/>
      <c r="C137" s="207"/>
      <c r="D137" s="203" t="s">
        <v>146</v>
      </c>
      <c r="E137" s="208" t="s">
        <v>1</v>
      </c>
      <c r="F137" s="209" t="s">
        <v>151</v>
      </c>
      <c r="G137" s="207"/>
      <c r="H137" s="210">
        <v>105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146</v>
      </c>
      <c r="AU137" s="216" t="s">
        <v>83</v>
      </c>
      <c r="AV137" s="12" t="s">
        <v>83</v>
      </c>
      <c r="AW137" s="12" t="s">
        <v>30</v>
      </c>
      <c r="AX137" s="12" t="s">
        <v>73</v>
      </c>
      <c r="AY137" s="216" t="s">
        <v>114</v>
      </c>
    </row>
    <row r="138" spans="2:65" s="13" customFormat="1" ht="11.25">
      <c r="B138" s="217"/>
      <c r="C138" s="218"/>
      <c r="D138" s="203" t="s">
        <v>146</v>
      </c>
      <c r="E138" s="219" t="s">
        <v>1</v>
      </c>
      <c r="F138" s="220" t="s">
        <v>152</v>
      </c>
      <c r="G138" s="218"/>
      <c r="H138" s="221">
        <v>105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146</v>
      </c>
      <c r="AU138" s="227" t="s">
        <v>83</v>
      </c>
      <c r="AV138" s="13" t="s">
        <v>129</v>
      </c>
      <c r="AW138" s="13" t="s">
        <v>30</v>
      </c>
      <c r="AX138" s="13" t="s">
        <v>73</v>
      </c>
      <c r="AY138" s="227" t="s">
        <v>114</v>
      </c>
    </row>
    <row r="139" spans="2:65" s="14" customFormat="1" ht="11.25">
      <c r="B139" s="228"/>
      <c r="C139" s="229"/>
      <c r="D139" s="203" t="s">
        <v>146</v>
      </c>
      <c r="E139" s="230" t="s">
        <v>1</v>
      </c>
      <c r="F139" s="231" t="s">
        <v>153</v>
      </c>
      <c r="G139" s="229"/>
      <c r="H139" s="232">
        <v>2077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146</v>
      </c>
      <c r="AU139" s="238" t="s">
        <v>83</v>
      </c>
      <c r="AV139" s="14" t="s">
        <v>121</v>
      </c>
      <c r="AW139" s="14" t="s">
        <v>30</v>
      </c>
      <c r="AX139" s="14" t="s">
        <v>81</v>
      </c>
      <c r="AY139" s="238" t="s">
        <v>114</v>
      </c>
    </row>
    <row r="140" spans="2:65" s="1" customFormat="1" ht="24" customHeight="1">
      <c r="B140" s="33"/>
      <c r="C140" s="190" t="s">
        <v>154</v>
      </c>
      <c r="D140" s="190" t="s">
        <v>116</v>
      </c>
      <c r="E140" s="191" t="s">
        <v>155</v>
      </c>
      <c r="F140" s="192" t="s">
        <v>156</v>
      </c>
      <c r="G140" s="193" t="s">
        <v>143</v>
      </c>
      <c r="H140" s="194">
        <v>7377</v>
      </c>
      <c r="I140" s="195"/>
      <c r="J140" s="196">
        <f>ROUND(I140*H140,2)</f>
        <v>0</v>
      </c>
      <c r="K140" s="192" t="s">
        <v>120</v>
      </c>
      <c r="L140" s="37"/>
      <c r="M140" s="197" t="s">
        <v>1</v>
      </c>
      <c r="N140" s="198" t="s">
        <v>38</v>
      </c>
      <c r="O140" s="65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01" t="s">
        <v>121</v>
      </c>
      <c r="AT140" s="201" t="s">
        <v>116</v>
      </c>
      <c r="AU140" s="201" t="s">
        <v>83</v>
      </c>
      <c r="AY140" s="16" t="s">
        <v>114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81</v>
      </c>
      <c r="BK140" s="202">
        <f>ROUND(I140*H140,2)</f>
        <v>0</v>
      </c>
      <c r="BL140" s="16" t="s">
        <v>121</v>
      </c>
      <c r="BM140" s="201" t="s">
        <v>157</v>
      </c>
    </row>
    <row r="141" spans="2:65" s="1" customFormat="1" ht="29.25">
      <c r="B141" s="33"/>
      <c r="C141" s="34"/>
      <c r="D141" s="203" t="s">
        <v>123</v>
      </c>
      <c r="E141" s="34"/>
      <c r="F141" s="204" t="s">
        <v>158</v>
      </c>
      <c r="G141" s="34"/>
      <c r="H141" s="34"/>
      <c r="I141" s="109"/>
      <c r="J141" s="34"/>
      <c r="K141" s="34"/>
      <c r="L141" s="37"/>
      <c r="M141" s="205"/>
      <c r="N141" s="65"/>
      <c r="O141" s="65"/>
      <c r="P141" s="65"/>
      <c r="Q141" s="65"/>
      <c r="R141" s="65"/>
      <c r="S141" s="65"/>
      <c r="T141" s="66"/>
      <c r="AT141" s="16" t="s">
        <v>123</v>
      </c>
      <c r="AU141" s="16" t="s">
        <v>83</v>
      </c>
    </row>
    <row r="142" spans="2:65" s="12" customFormat="1" ht="11.25">
      <c r="B142" s="206"/>
      <c r="C142" s="207"/>
      <c r="D142" s="203" t="s">
        <v>146</v>
      </c>
      <c r="E142" s="208" t="s">
        <v>1</v>
      </c>
      <c r="F142" s="209" t="s">
        <v>159</v>
      </c>
      <c r="G142" s="207"/>
      <c r="H142" s="210">
        <v>7377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146</v>
      </c>
      <c r="AU142" s="216" t="s">
        <v>83</v>
      </c>
      <c r="AV142" s="12" t="s">
        <v>83</v>
      </c>
      <c r="AW142" s="12" t="s">
        <v>30</v>
      </c>
      <c r="AX142" s="12" t="s">
        <v>73</v>
      </c>
      <c r="AY142" s="216" t="s">
        <v>114</v>
      </c>
    </row>
    <row r="143" spans="2:65" s="13" customFormat="1" ht="11.25">
      <c r="B143" s="217"/>
      <c r="C143" s="218"/>
      <c r="D143" s="203" t="s">
        <v>146</v>
      </c>
      <c r="E143" s="219" t="s">
        <v>1</v>
      </c>
      <c r="F143" s="220" t="s">
        <v>160</v>
      </c>
      <c r="G143" s="218"/>
      <c r="H143" s="221">
        <v>7377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146</v>
      </c>
      <c r="AU143" s="227" t="s">
        <v>83</v>
      </c>
      <c r="AV143" s="13" t="s">
        <v>129</v>
      </c>
      <c r="AW143" s="13" t="s">
        <v>30</v>
      </c>
      <c r="AX143" s="13" t="s">
        <v>73</v>
      </c>
      <c r="AY143" s="227" t="s">
        <v>114</v>
      </c>
    </row>
    <row r="144" spans="2:65" s="14" customFormat="1" ht="11.25">
      <c r="B144" s="228"/>
      <c r="C144" s="229"/>
      <c r="D144" s="203" t="s">
        <v>146</v>
      </c>
      <c r="E144" s="230" t="s">
        <v>1</v>
      </c>
      <c r="F144" s="231" t="s">
        <v>153</v>
      </c>
      <c r="G144" s="229"/>
      <c r="H144" s="232">
        <v>7377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146</v>
      </c>
      <c r="AU144" s="238" t="s">
        <v>83</v>
      </c>
      <c r="AV144" s="14" t="s">
        <v>121</v>
      </c>
      <c r="AW144" s="14" t="s">
        <v>30</v>
      </c>
      <c r="AX144" s="14" t="s">
        <v>81</v>
      </c>
      <c r="AY144" s="238" t="s">
        <v>114</v>
      </c>
    </row>
    <row r="145" spans="2:65" s="1" customFormat="1" ht="24" customHeight="1">
      <c r="B145" s="33"/>
      <c r="C145" s="190" t="s">
        <v>161</v>
      </c>
      <c r="D145" s="190" t="s">
        <v>116</v>
      </c>
      <c r="E145" s="191" t="s">
        <v>162</v>
      </c>
      <c r="F145" s="192" t="s">
        <v>163</v>
      </c>
      <c r="G145" s="193" t="s">
        <v>143</v>
      </c>
      <c r="H145" s="194">
        <v>7377</v>
      </c>
      <c r="I145" s="195"/>
      <c r="J145" s="196">
        <f>ROUND(I145*H145,2)</f>
        <v>0</v>
      </c>
      <c r="K145" s="192" t="s">
        <v>120</v>
      </c>
      <c r="L145" s="37"/>
      <c r="M145" s="197" t="s">
        <v>1</v>
      </c>
      <c r="N145" s="198" t="s">
        <v>38</v>
      </c>
      <c r="O145" s="65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01" t="s">
        <v>121</v>
      </c>
      <c r="AT145" s="201" t="s">
        <v>116</v>
      </c>
      <c r="AU145" s="201" t="s">
        <v>83</v>
      </c>
      <c r="AY145" s="16" t="s">
        <v>114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81</v>
      </c>
      <c r="BK145" s="202">
        <f>ROUND(I145*H145,2)</f>
        <v>0</v>
      </c>
      <c r="BL145" s="16" t="s">
        <v>121</v>
      </c>
      <c r="BM145" s="201" t="s">
        <v>164</v>
      </c>
    </row>
    <row r="146" spans="2:65" s="1" customFormat="1" ht="29.25">
      <c r="B146" s="33"/>
      <c r="C146" s="34"/>
      <c r="D146" s="203" t="s">
        <v>123</v>
      </c>
      <c r="E146" s="34"/>
      <c r="F146" s="204" t="s">
        <v>165</v>
      </c>
      <c r="G146" s="34"/>
      <c r="H146" s="34"/>
      <c r="I146" s="109"/>
      <c r="J146" s="34"/>
      <c r="K146" s="34"/>
      <c r="L146" s="37"/>
      <c r="M146" s="205"/>
      <c r="N146" s="65"/>
      <c r="O146" s="65"/>
      <c r="P146" s="65"/>
      <c r="Q146" s="65"/>
      <c r="R146" s="65"/>
      <c r="S146" s="65"/>
      <c r="T146" s="66"/>
      <c r="AT146" s="16" t="s">
        <v>123</v>
      </c>
      <c r="AU146" s="16" t="s">
        <v>83</v>
      </c>
    </row>
    <row r="147" spans="2:65" s="12" customFormat="1" ht="11.25">
      <c r="B147" s="206"/>
      <c r="C147" s="207"/>
      <c r="D147" s="203" t="s">
        <v>146</v>
      </c>
      <c r="E147" s="208" t="s">
        <v>1</v>
      </c>
      <c r="F147" s="209" t="s">
        <v>159</v>
      </c>
      <c r="G147" s="207"/>
      <c r="H147" s="210">
        <v>7377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146</v>
      </c>
      <c r="AU147" s="216" t="s">
        <v>83</v>
      </c>
      <c r="AV147" s="12" t="s">
        <v>83</v>
      </c>
      <c r="AW147" s="12" t="s">
        <v>30</v>
      </c>
      <c r="AX147" s="12" t="s">
        <v>73</v>
      </c>
      <c r="AY147" s="216" t="s">
        <v>114</v>
      </c>
    </row>
    <row r="148" spans="2:65" s="13" customFormat="1" ht="11.25">
      <c r="B148" s="217"/>
      <c r="C148" s="218"/>
      <c r="D148" s="203" t="s">
        <v>146</v>
      </c>
      <c r="E148" s="219" t="s">
        <v>1</v>
      </c>
      <c r="F148" s="220" t="s">
        <v>166</v>
      </c>
      <c r="G148" s="218"/>
      <c r="H148" s="221">
        <v>7377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146</v>
      </c>
      <c r="AU148" s="227" t="s">
        <v>83</v>
      </c>
      <c r="AV148" s="13" t="s">
        <v>129</v>
      </c>
      <c r="AW148" s="13" t="s">
        <v>30</v>
      </c>
      <c r="AX148" s="13" t="s">
        <v>73</v>
      </c>
      <c r="AY148" s="227" t="s">
        <v>114</v>
      </c>
    </row>
    <row r="149" spans="2:65" s="14" customFormat="1" ht="11.25">
      <c r="B149" s="228"/>
      <c r="C149" s="229"/>
      <c r="D149" s="203" t="s">
        <v>146</v>
      </c>
      <c r="E149" s="230" t="s">
        <v>1</v>
      </c>
      <c r="F149" s="231" t="s">
        <v>153</v>
      </c>
      <c r="G149" s="229"/>
      <c r="H149" s="232">
        <v>7377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146</v>
      </c>
      <c r="AU149" s="238" t="s">
        <v>83</v>
      </c>
      <c r="AV149" s="14" t="s">
        <v>121</v>
      </c>
      <c r="AW149" s="14" t="s">
        <v>30</v>
      </c>
      <c r="AX149" s="14" t="s">
        <v>81</v>
      </c>
      <c r="AY149" s="238" t="s">
        <v>114</v>
      </c>
    </row>
    <row r="150" spans="2:65" s="1" customFormat="1" ht="16.5" customHeight="1">
      <c r="B150" s="33"/>
      <c r="C150" s="190" t="s">
        <v>167</v>
      </c>
      <c r="D150" s="190" t="s">
        <v>116</v>
      </c>
      <c r="E150" s="191" t="s">
        <v>168</v>
      </c>
      <c r="F150" s="192" t="s">
        <v>169</v>
      </c>
      <c r="G150" s="193" t="s">
        <v>143</v>
      </c>
      <c r="H150" s="194">
        <v>9836</v>
      </c>
      <c r="I150" s="195"/>
      <c r="J150" s="196">
        <f>ROUND(I150*H150,2)</f>
        <v>0</v>
      </c>
      <c r="K150" s="192" t="s">
        <v>120</v>
      </c>
      <c r="L150" s="37"/>
      <c r="M150" s="197" t="s">
        <v>1</v>
      </c>
      <c r="N150" s="198" t="s">
        <v>38</v>
      </c>
      <c r="O150" s="65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01" t="s">
        <v>121</v>
      </c>
      <c r="AT150" s="201" t="s">
        <v>116</v>
      </c>
      <c r="AU150" s="201" t="s">
        <v>83</v>
      </c>
      <c r="AY150" s="16" t="s">
        <v>114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81</v>
      </c>
      <c r="BK150" s="202">
        <f>ROUND(I150*H150,2)</f>
        <v>0</v>
      </c>
      <c r="BL150" s="16" t="s">
        <v>121</v>
      </c>
      <c r="BM150" s="201" t="s">
        <v>170</v>
      </c>
    </row>
    <row r="151" spans="2:65" s="1" customFormat="1" ht="29.25">
      <c r="B151" s="33"/>
      <c r="C151" s="34"/>
      <c r="D151" s="203" t="s">
        <v>123</v>
      </c>
      <c r="E151" s="34"/>
      <c r="F151" s="204" t="s">
        <v>171</v>
      </c>
      <c r="G151" s="34"/>
      <c r="H151" s="34"/>
      <c r="I151" s="109"/>
      <c r="J151" s="34"/>
      <c r="K151" s="34"/>
      <c r="L151" s="37"/>
      <c r="M151" s="205"/>
      <c r="N151" s="65"/>
      <c r="O151" s="65"/>
      <c r="P151" s="65"/>
      <c r="Q151" s="65"/>
      <c r="R151" s="65"/>
      <c r="S151" s="65"/>
      <c r="T151" s="66"/>
      <c r="AT151" s="16" t="s">
        <v>123</v>
      </c>
      <c r="AU151" s="16" t="s">
        <v>83</v>
      </c>
    </row>
    <row r="152" spans="2:65" s="12" customFormat="1" ht="11.25">
      <c r="B152" s="206"/>
      <c r="C152" s="207"/>
      <c r="D152" s="203" t="s">
        <v>146</v>
      </c>
      <c r="E152" s="208" t="s">
        <v>1</v>
      </c>
      <c r="F152" s="209" t="s">
        <v>172</v>
      </c>
      <c r="G152" s="207"/>
      <c r="H152" s="210">
        <v>9836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146</v>
      </c>
      <c r="AU152" s="216" t="s">
        <v>83</v>
      </c>
      <c r="AV152" s="12" t="s">
        <v>83</v>
      </c>
      <c r="AW152" s="12" t="s">
        <v>30</v>
      </c>
      <c r="AX152" s="12" t="s">
        <v>73</v>
      </c>
      <c r="AY152" s="216" t="s">
        <v>114</v>
      </c>
    </row>
    <row r="153" spans="2:65" s="13" customFormat="1" ht="11.25">
      <c r="B153" s="217"/>
      <c r="C153" s="218"/>
      <c r="D153" s="203" t="s">
        <v>146</v>
      </c>
      <c r="E153" s="219" t="s">
        <v>1</v>
      </c>
      <c r="F153" s="220" t="s">
        <v>173</v>
      </c>
      <c r="G153" s="218"/>
      <c r="H153" s="221">
        <v>9836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146</v>
      </c>
      <c r="AU153" s="227" t="s">
        <v>83</v>
      </c>
      <c r="AV153" s="13" t="s">
        <v>129</v>
      </c>
      <c r="AW153" s="13" t="s">
        <v>30</v>
      </c>
      <c r="AX153" s="13" t="s">
        <v>73</v>
      </c>
      <c r="AY153" s="227" t="s">
        <v>114</v>
      </c>
    </row>
    <row r="154" spans="2:65" s="14" customFormat="1" ht="11.25">
      <c r="B154" s="228"/>
      <c r="C154" s="229"/>
      <c r="D154" s="203" t="s">
        <v>146</v>
      </c>
      <c r="E154" s="230" t="s">
        <v>1</v>
      </c>
      <c r="F154" s="231" t="s">
        <v>153</v>
      </c>
      <c r="G154" s="229"/>
      <c r="H154" s="232">
        <v>9836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146</v>
      </c>
      <c r="AU154" s="238" t="s">
        <v>83</v>
      </c>
      <c r="AV154" s="14" t="s">
        <v>121</v>
      </c>
      <c r="AW154" s="14" t="s">
        <v>30</v>
      </c>
      <c r="AX154" s="14" t="s">
        <v>81</v>
      </c>
      <c r="AY154" s="238" t="s">
        <v>114</v>
      </c>
    </row>
    <row r="155" spans="2:65" s="1" customFormat="1" ht="24" customHeight="1">
      <c r="B155" s="33"/>
      <c r="C155" s="190" t="s">
        <v>174</v>
      </c>
      <c r="D155" s="190" t="s">
        <v>116</v>
      </c>
      <c r="E155" s="191" t="s">
        <v>175</v>
      </c>
      <c r="F155" s="192" t="s">
        <v>176</v>
      </c>
      <c r="G155" s="193" t="s">
        <v>143</v>
      </c>
      <c r="H155" s="194">
        <v>14754</v>
      </c>
      <c r="I155" s="195"/>
      <c r="J155" s="196">
        <f>ROUND(I155*H155,2)</f>
        <v>0</v>
      </c>
      <c r="K155" s="192" t="s">
        <v>120</v>
      </c>
      <c r="L155" s="37"/>
      <c r="M155" s="197" t="s">
        <v>1</v>
      </c>
      <c r="N155" s="198" t="s">
        <v>38</v>
      </c>
      <c r="O155" s="65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01" t="s">
        <v>121</v>
      </c>
      <c r="AT155" s="201" t="s">
        <v>116</v>
      </c>
      <c r="AU155" s="201" t="s">
        <v>83</v>
      </c>
      <c r="AY155" s="16" t="s">
        <v>114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81</v>
      </c>
      <c r="BK155" s="202">
        <f>ROUND(I155*H155,2)</f>
        <v>0</v>
      </c>
      <c r="BL155" s="16" t="s">
        <v>121</v>
      </c>
      <c r="BM155" s="201" t="s">
        <v>177</v>
      </c>
    </row>
    <row r="156" spans="2:65" s="1" customFormat="1" ht="39">
      <c r="B156" s="33"/>
      <c r="C156" s="34"/>
      <c r="D156" s="203" t="s">
        <v>123</v>
      </c>
      <c r="E156" s="34"/>
      <c r="F156" s="204" t="s">
        <v>178</v>
      </c>
      <c r="G156" s="34"/>
      <c r="H156" s="34"/>
      <c r="I156" s="109"/>
      <c r="J156" s="34"/>
      <c r="K156" s="34"/>
      <c r="L156" s="37"/>
      <c r="M156" s="205"/>
      <c r="N156" s="65"/>
      <c r="O156" s="65"/>
      <c r="P156" s="65"/>
      <c r="Q156" s="65"/>
      <c r="R156" s="65"/>
      <c r="S156" s="65"/>
      <c r="T156" s="66"/>
      <c r="AT156" s="16" t="s">
        <v>123</v>
      </c>
      <c r="AU156" s="16" t="s">
        <v>83</v>
      </c>
    </row>
    <row r="157" spans="2:65" s="12" customFormat="1" ht="11.25">
      <c r="B157" s="206"/>
      <c r="C157" s="207"/>
      <c r="D157" s="203" t="s">
        <v>146</v>
      </c>
      <c r="E157" s="208" t="s">
        <v>1</v>
      </c>
      <c r="F157" s="209" t="s">
        <v>179</v>
      </c>
      <c r="G157" s="207"/>
      <c r="H157" s="210">
        <v>14754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146</v>
      </c>
      <c r="AU157" s="216" t="s">
        <v>83</v>
      </c>
      <c r="AV157" s="12" t="s">
        <v>83</v>
      </c>
      <c r="AW157" s="12" t="s">
        <v>30</v>
      </c>
      <c r="AX157" s="12" t="s">
        <v>73</v>
      </c>
      <c r="AY157" s="216" t="s">
        <v>114</v>
      </c>
    </row>
    <row r="158" spans="2:65" s="13" customFormat="1" ht="11.25">
      <c r="B158" s="217"/>
      <c r="C158" s="218"/>
      <c r="D158" s="203" t="s">
        <v>146</v>
      </c>
      <c r="E158" s="219" t="s">
        <v>1</v>
      </c>
      <c r="F158" s="220" t="s">
        <v>180</v>
      </c>
      <c r="G158" s="218"/>
      <c r="H158" s="221">
        <v>14754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146</v>
      </c>
      <c r="AU158" s="227" t="s">
        <v>83</v>
      </c>
      <c r="AV158" s="13" t="s">
        <v>129</v>
      </c>
      <c r="AW158" s="13" t="s">
        <v>30</v>
      </c>
      <c r="AX158" s="13" t="s">
        <v>73</v>
      </c>
      <c r="AY158" s="227" t="s">
        <v>114</v>
      </c>
    </row>
    <row r="159" spans="2:65" s="14" customFormat="1" ht="11.25">
      <c r="B159" s="228"/>
      <c r="C159" s="229"/>
      <c r="D159" s="203" t="s">
        <v>146</v>
      </c>
      <c r="E159" s="230" t="s">
        <v>1</v>
      </c>
      <c r="F159" s="231" t="s">
        <v>153</v>
      </c>
      <c r="G159" s="229"/>
      <c r="H159" s="232">
        <v>14754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146</v>
      </c>
      <c r="AU159" s="238" t="s">
        <v>83</v>
      </c>
      <c r="AV159" s="14" t="s">
        <v>121</v>
      </c>
      <c r="AW159" s="14" t="s">
        <v>30</v>
      </c>
      <c r="AX159" s="14" t="s">
        <v>81</v>
      </c>
      <c r="AY159" s="238" t="s">
        <v>114</v>
      </c>
    </row>
    <row r="160" spans="2:65" s="1" customFormat="1" ht="24" customHeight="1">
      <c r="B160" s="33"/>
      <c r="C160" s="190" t="s">
        <v>181</v>
      </c>
      <c r="D160" s="190" t="s">
        <v>116</v>
      </c>
      <c r="E160" s="191" t="s">
        <v>182</v>
      </c>
      <c r="F160" s="192" t="s">
        <v>183</v>
      </c>
      <c r="G160" s="193" t="s">
        <v>143</v>
      </c>
      <c r="H160" s="194">
        <v>105</v>
      </c>
      <c r="I160" s="195"/>
      <c r="J160" s="196">
        <f>ROUND(I160*H160,2)</f>
        <v>0</v>
      </c>
      <c r="K160" s="192" t="s">
        <v>120</v>
      </c>
      <c r="L160" s="37"/>
      <c r="M160" s="197" t="s">
        <v>1</v>
      </c>
      <c r="N160" s="198" t="s">
        <v>38</v>
      </c>
      <c r="O160" s="65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01" t="s">
        <v>121</v>
      </c>
      <c r="AT160" s="201" t="s">
        <v>116</v>
      </c>
      <c r="AU160" s="201" t="s">
        <v>83</v>
      </c>
      <c r="AY160" s="16" t="s">
        <v>114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81</v>
      </c>
      <c r="BK160" s="202">
        <f>ROUND(I160*H160,2)</f>
        <v>0</v>
      </c>
      <c r="BL160" s="16" t="s">
        <v>121</v>
      </c>
      <c r="BM160" s="201" t="s">
        <v>184</v>
      </c>
    </row>
    <row r="161" spans="2:65" s="1" customFormat="1" ht="39">
      <c r="B161" s="33"/>
      <c r="C161" s="34"/>
      <c r="D161" s="203" t="s">
        <v>123</v>
      </c>
      <c r="E161" s="34"/>
      <c r="F161" s="204" t="s">
        <v>185</v>
      </c>
      <c r="G161" s="34"/>
      <c r="H161" s="34"/>
      <c r="I161" s="109"/>
      <c r="J161" s="34"/>
      <c r="K161" s="34"/>
      <c r="L161" s="37"/>
      <c r="M161" s="205"/>
      <c r="N161" s="65"/>
      <c r="O161" s="65"/>
      <c r="P161" s="65"/>
      <c r="Q161" s="65"/>
      <c r="R161" s="65"/>
      <c r="S161" s="65"/>
      <c r="T161" s="66"/>
      <c r="AT161" s="16" t="s">
        <v>123</v>
      </c>
      <c r="AU161" s="16" t="s">
        <v>83</v>
      </c>
    </row>
    <row r="162" spans="2:65" s="12" customFormat="1" ht="11.25">
      <c r="B162" s="206"/>
      <c r="C162" s="207"/>
      <c r="D162" s="203" t="s">
        <v>146</v>
      </c>
      <c r="E162" s="208" t="s">
        <v>1</v>
      </c>
      <c r="F162" s="209" t="s">
        <v>151</v>
      </c>
      <c r="G162" s="207"/>
      <c r="H162" s="210">
        <v>105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146</v>
      </c>
      <c r="AU162" s="216" t="s">
        <v>83</v>
      </c>
      <c r="AV162" s="12" t="s">
        <v>83</v>
      </c>
      <c r="AW162" s="12" t="s">
        <v>30</v>
      </c>
      <c r="AX162" s="12" t="s">
        <v>73</v>
      </c>
      <c r="AY162" s="216" t="s">
        <v>114</v>
      </c>
    </row>
    <row r="163" spans="2:65" s="13" customFormat="1" ht="11.25">
      <c r="B163" s="217"/>
      <c r="C163" s="218"/>
      <c r="D163" s="203" t="s">
        <v>146</v>
      </c>
      <c r="E163" s="219" t="s">
        <v>1</v>
      </c>
      <c r="F163" s="220" t="s">
        <v>152</v>
      </c>
      <c r="G163" s="218"/>
      <c r="H163" s="221">
        <v>105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146</v>
      </c>
      <c r="AU163" s="227" t="s">
        <v>83</v>
      </c>
      <c r="AV163" s="13" t="s">
        <v>129</v>
      </c>
      <c r="AW163" s="13" t="s">
        <v>30</v>
      </c>
      <c r="AX163" s="13" t="s">
        <v>73</v>
      </c>
      <c r="AY163" s="227" t="s">
        <v>114</v>
      </c>
    </row>
    <row r="164" spans="2:65" s="14" customFormat="1" ht="11.25">
      <c r="B164" s="228"/>
      <c r="C164" s="229"/>
      <c r="D164" s="203" t="s">
        <v>146</v>
      </c>
      <c r="E164" s="230" t="s">
        <v>1</v>
      </c>
      <c r="F164" s="231" t="s">
        <v>153</v>
      </c>
      <c r="G164" s="229"/>
      <c r="H164" s="232">
        <v>105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146</v>
      </c>
      <c r="AU164" s="238" t="s">
        <v>83</v>
      </c>
      <c r="AV164" s="14" t="s">
        <v>121</v>
      </c>
      <c r="AW164" s="14" t="s">
        <v>30</v>
      </c>
      <c r="AX164" s="14" t="s">
        <v>81</v>
      </c>
      <c r="AY164" s="238" t="s">
        <v>114</v>
      </c>
    </row>
    <row r="165" spans="2:65" s="1" customFormat="1" ht="16.5" customHeight="1">
      <c r="B165" s="33"/>
      <c r="C165" s="190" t="s">
        <v>186</v>
      </c>
      <c r="D165" s="190" t="s">
        <v>116</v>
      </c>
      <c r="E165" s="191" t="s">
        <v>187</v>
      </c>
      <c r="F165" s="192" t="s">
        <v>188</v>
      </c>
      <c r="G165" s="193" t="s">
        <v>143</v>
      </c>
      <c r="H165" s="194">
        <v>14859</v>
      </c>
      <c r="I165" s="195"/>
      <c r="J165" s="196">
        <f>ROUND(I165*H165,2)</f>
        <v>0</v>
      </c>
      <c r="K165" s="192" t="s">
        <v>120</v>
      </c>
      <c r="L165" s="37"/>
      <c r="M165" s="197" t="s">
        <v>1</v>
      </c>
      <c r="N165" s="198" t="s">
        <v>38</v>
      </c>
      <c r="O165" s="65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01" t="s">
        <v>121</v>
      </c>
      <c r="AT165" s="201" t="s">
        <v>116</v>
      </c>
      <c r="AU165" s="201" t="s">
        <v>83</v>
      </c>
      <c r="AY165" s="16" t="s">
        <v>114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81</v>
      </c>
      <c r="BK165" s="202">
        <f>ROUND(I165*H165,2)</f>
        <v>0</v>
      </c>
      <c r="BL165" s="16" t="s">
        <v>121</v>
      </c>
      <c r="BM165" s="201" t="s">
        <v>189</v>
      </c>
    </row>
    <row r="166" spans="2:65" s="1" customFormat="1" ht="19.5">
      <c r="B166" s="33"/>
      <c r="C166" s="34"/>
      <c r="D166" s="203" t="s">
        <v>123</v>
      </c>
      <c r="E166" s="34"/>
      <c r="F166" s="204" t="s">
        <v>190</v>
      </c>
      <c r="G166" s="34"/>
      <c r="H166" s="34"/>
      <c r="I166" s="109"/>
      <c r="J166" s="34"/>
      <c r="K166" s="34"/>
      <c r="L166" s="37"/>
      <c r="M166" s="205"/>
      <c r="N166" s="65"/>
      <c r="O166" s="65"/>
      <c r="P166" s="65"/>
      <c r="Q166" s="65"/>
      <c r="R166" s="65"/>
      <c r="S166" s="65"/>
      <c r="T166" s="66"/>
      <c r="AT166" s="16" t="s">
        <v>123</v>
      </c>
      <c r="AU166" s="16" t="s">
        <v>83</v>
      </c>
    </row>
    <row r="167" spans="2:65" s="12" customFormat="1" ht="11.25">
      <c r="B167" s="206"/>
      <c r="C167" s="207"/>
      <c r="D167" s="203" t="s">
        <v>146</v>
      </c>
      <c r="E167" s="208" t="s">
        <v>1</v>
      </c>
      <c r="F167" s="209" t="s">
        <v>191</v>
      </c>
      <c r="G167" s="207"/>
      <c r="H167" s="210">
        <v>14754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146</v>
      </c>
      <c r="AU167" s="216" t="s">
        <v>83</v>
      </c>
      <c r="AV167" s="12" t="s">
        <v>83</v>
      </c>
      <c r="AW167" s="12" t="s">
        <v>30</v>
      </c>
      <c r="AX167" s="12" t="s">
        <v>73</v>
      </c>
      <c r="AY167" s="216" t="s">
        <v>114</v>
      </c>
    </row>
    <row r="168" spans="2:65" s="13" customFormat="1" ht="11.25">
      <c r="B168" s="217"/>
      <c r="C168" s="218"/>
      <c r="D168" s="203" t="s">
        <v>146</v>
      </c>
      <c r="E168" s="219" t="s">
        <v>1</v>
      </c>
      <c r="F168" s="220" t="s">
        <v>192</v>
      </c>
      <c r="G168" s="218"/>
      <c r="H168" s="221">
        <v>14754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146</v>
      </c>
      <c r="AU168" s="227" t="s">
        <v>83</v>
      </c>
      <c r="AV168" s="13" t="s">
        <v>129</v>
      </c>
      <c r="AW168" s="13" t="s">
        <v>30</v>
      </c>
      <c r="AX168" s="13" t="s">
        <v>73</v>
      </c>
      <c r="AY168" s="227" t="s">
        <v>114</v>
      </c>
    </row>
    <row r="169" spans="2:65" s="12" customFormat="1" ht="11.25">
      <c r="B169" s="206"/>
      <c r="C169" s="207"/>
      <c r="D169" s="203" t="s">
        <v>146</v>
      </c>
      <c r="E169" s="208" t="s">
        <v>1</v>
      </c>
      <c r="F169" s="209" t="s">
        <v>151</v>
      </c>
      <c r="G169" s="207"/>
      <c r="H169" s="210">
        <v>105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146</v>
      </c>
      <c r="AU169" s="216" t="s">
        <v>83</v>
      </c>
      <c r="AV169" s="12" t="s">
        <v>83</v>
      </c>
      <c r="AW169" s="12" t="s">
        <v>30</v>
      </c>
      <c r="AX169" s="12" t="s">
        <v>73</v>
      </c>
      <c r="AY169" s="216" t="s">
        <v>114</v>
      </c>
    </row>
    <row r="170" spans="2:65" s="13" customFormat="1" ht="11.25">
      <c r="B170" s="217"/>
      <c r="C170" s="218"/>
      <c r="D170" s="203" t="s">
        <v>146</v>
      </c>
      <c r="E170" s="219" t="s">
        <v>1</v>
      </c>
      <c r="F170" s="220" t="s">
        <v>152</v>
      </c>
      <c r="G170" s="218"/>
      <c r="H170" s="221">
        <v>105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146</v>
      </c>
      <c r="AU170" s="227" t="s">
        <v>83</v>
      </c>
      <c r="AV170" s="13" t="s">
        <v>129</v>
      </c>
      <c r="AW170" s="13" t="s">
        <v>30</v>
      </c>
      <c r="AX170" s="13" t="s">
        <v>73</v>
      </c>
      <c r="AY170" s="227" t="s">
        <v>114</v>
      </c>
    </row>
    <row r="171" spans="2:65" s="14" customFormat="1" ht="11.25">
      <c r="B171" s="228"/>
      <c r="C171" s="229"/>
      <c r="D171" s="203" t="s">
        <v>146</v>
      </c>
      <c r="E171" s="230" t="s">
        <v>1</v>
      </c>
      <c r="F171" s="231" t="s">
        <v>153</v>
      </c>
      <c r="G171" s="229"/>
      <c r="H171" s="232">
        <v>14859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146</v>
      </c>
      <c r="AU171" s="238" t="s">
        <v>83</v>
      </c>
      <c r="AV171" s="14" t="s">
        <v>121</v>
      </c>
      <c r="AW171" s="14" t="s">
        <v>30</v>
      </c>
      <c r="AX171" s="14" t="s">
        <v>81</v>
      </c>
      <c r="AY171" s="238" t="s">
        <v>114</v>
      </c>
    </row>
    <row r="172" spans="2:65" s="1" customFormat="1" ht="16.5" customHeight="1">
      <c r="B172" s="33"/>
      <c r="C172" s="190" t="s">
        <v>193</v>
      </c>
      <c r="D172" s="190" t="s">
        <v>116</v>
      </c>
      <c r="E172" s="191" t="s">
        <v>194</v>
      </c>
      <c r="F172" s="192" t="s">
        <v>195</v>
      </c>
      <c r="G172" s="193" t="s">
        <v>143</v>
      </c>
      <c r="H172" s="194">
        <v>14754</v>
      </c>
      <c r="I172" s="195"/>
      <c r="J172" s="196">
        <f>ROUND(I172*H172,2)</f>
        <v>0</v>
      </c>
      <c r="K172" s="192" t="s">
        <v>120</v>
      </c>
      <c r="L172" s="37"/>
      <c r="M172" s="197" t="s">
        <v>1</v>
      </c>
      <c r="N172" s="198" t="s">
        <v>38</v>
      </c>
      <c r="O172" s="65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01" t="s">
        <v>121</v>
      </c>
      <c r="AT172" s="201" t="s">
        <v>116</v>
      </c>
      <c r="AU172" s="201" t="s">
        <v>83</v>
      </c>
      <c r="AY172" s="16" t="s">
        <v>114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81</v>
      </c>
      <c r="BK172" s="202">
        <f>ROUND(I172*H172,2)</f>
        <v>0</v>
      </c>
      <c r="BL172" s="16" t="s">
        <v>121</v>
      </c>
      <c r="BM172" s="201" t="s">
        <v>196</v>
      </c>
    </row>
    <row r="173" spans="2:65" s="1" customFormat="1" ht="11.25">
      <c r="B173" s="33"/>
      <c r="C173" s="34"/>
      <c r="D173" s="203" t="s">
        <v>123</v>
      </c>
      <c r="E173" s="34"/>
      <c r="F173" s="204" t="s">
        <v>197</v>
      </c>
      <c r="G173" s="34"/>
      <c r="H173" s="34"/>
      <c r="I173" s="109"/>
      <c r="J173" s="34"/>
      <c r="K173" s="34"/>
      <c r="L173" s="37"/>
      <c r="M173" s="205"/>
      <c r="N173" s="65"/>
      <c r="O173" s="65"/>
      <c r="P173" s="65"/>
      <c r="Q173" s="65"/>
      <c r="R173" s="65"/>
      <c r="S173" s="65"/>
      <c r="T173" s="66"/>
      <c r="AT173" s="16" t="s">
        <v>123</v>
      </c>
      <c r="AU173" s="16" t="s">
        <v>83</v>
      </c>
    </row>
    <row r="174" spans="2:65" s="12" customFormat="1" ht="11.25">
      <c r="B174" s="206"/>
      <c r="C174" s="207"/>
      <c r="D174" s="203" t="s">
        <v>146</v>
      </c>
      <c r="E174" s="208" t="s">
        <v>1</v>
      </c>
      <c r="F174" s="209" t="s">
        <v>191</v>
      </c>
      <c r="G174" s="207"/>
      <c r="H174" s="210">
        <v>14754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146</v>
      </c>
      <c r="AU174" s="216" t="s">
        <v>83</v>
      </c>
      <c r="AV174" s="12" t="s">
        <v>83</v>
      </c>
      <c r="AW174" s="12" t="s">
        <v>30</v>
      </c>
      <c r="AX174" s="12" t="s">
        <v>73</v>
      </c>
      <c r="AY174" s="216" t="s">
        <v>114</v>
      </c>
    </row>
    <row r="175" spans="2:65" s="13" customFormat="1" ht="11.25">
      <c r="B175" s="217"/>
      <c r="C175" s="218"/>
      <c r="D175" s="203" t="s">
        <v>146</v>
      </c>
      <c r="E175" s="219" t="s">
        <v>1</v>
      </c>
      <c r="F175" s="220" t="s">
        <v>192</v>
      </c>
      <c r="G175" s="218"/>
      <c r="H175" s="221">
        <v>14754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146</v>
      </c>
      <c r="AU175" s="227" t="s">
        <v>83</v>
      </c>
      <c r="AV175" s="13" t="s">
        <v>129</v>
      </c>
      <c r="AW175" s="13" t="s">
        <v>30</v>
      </c>
      <c r="AX175" s="13" t="s">
        <v>73</v>
      </c>
      <c r="AY175" s="227" t="s">
        <v>114</v>
      </c>
    </row>
    <row r="176" spans="2:65" s="14" customFormat="1" ht="11.25">
      <c r="B176" s="228"/>
      <c r="C176" s="229"/>
      <c r="D176" s="203" t="s">
        <v>146</v>
      </c>
      <c r="E176" s="230" t="s">
        <v>1</v>
      </c>
      <c r="F176" s="231" t="s">
        <v>153</v>
      </c>
      <c r="G176" s="229"/>
      <c r="H176" s="232">
        <v>14754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146</v>
      </c>
      <c r="AU176" s="238" t="s">
        <v>83</v>
      </c>
      <c r="AV176" s="14" t="s">
        <v>121</v>
      </c>
      <c r="AW176" s="14" t="s">
        <v>30</v>
      </c>
      <c r="AX176" s="14" t="s">
        <v>81</v>
      </c>
      <c r="AY176" s="238" t="s">
        <v>114</v>
      </c>
    </row>
    <row r="177" spans="2:65" s="1" customFormat="1" ht="16.5" customHeight="1">
      <c r="B177" s="33"/>
      <c r="C177" s="190" t="s">
        <v>198</v>
      </c>
      <c r="D177" s="190" t="s">
        <v>116</v>
      </c>
      <c r="E177" s="191" t="s">
        <v>199</v>
      </c>
      <c r="F177" s="192" t="s">
        <v>200</v>
      </c>
      <c r="G177" s="193" t="s">
        <v>143</v>
      </c>
      <c r="H177" s="194">
        <v>25890</v>
      </c>
      <c r="I177" s="195"/>
      <c r="J177" s="196">
        <f>ROUND(I177*H177,2)</f>
        <v>0</v>
      </c>
      <c r="K177" s="192" t="s">
        <v>120</v>
      </c>
      <c r="L177" s="37"/>
      <c r="M177" s="197" t="s">
        <v>1</v>
      </c>
      <c r="N177" s="198" t="s">
        <v>38</v>
      </c>
      <c r="O177" s="65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01" t="s">
        <v>121</v>
      </c>
      <c r="AT177" s="201" t="s">
        <v>116</v>
      </c>
      <c r="AU177" s="201" t="s">
        <v>83</v>
      </c>
      <c r="AY177" s="16" t="s">
        <v>114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81</v>
      </c>
      <c r="BK177" s="202">
        <f>ROUND(I177*H177,2)</f>
        <v>0</v>
      </c>
      <c r="BL177" s="16" t="s">
        <v>121</v>
      </c>
      <c r="BM177" s="201" t="s">
        <v>201</v>
      </c>
    </row>
    <row r="178" spans="2:65" s="1" customFormat="1" ht="19.5">
      <c r="B178" s="33"/>
      <c r="C178" s="34"/>
      <c r="D178" s="203" t="s">
        <v>123</v>
      </c>
      <c r="E178" s="34"/>
      <c r="F178" s="204" t="s">
        <v>202</v>
      </c>
      <c r="G178" s="34"/>
      <c r="H178" s="34"/>
      <c r="I178" s="109"/>
      <c r="J178" s="34"/>
      <c r="K178" s="34"/>
      <c r="L178" s="37"/>
      <c r="M178" s="205"/>
      <c r="N178" s="65"/>
      <c r="O178" s="65"/>
      <c r="P178" s="65"/>
      <c r="Q178" s="65"/>
      <c r="R178" s="65"/>
      <c r="S178" s="65"/>
      <c r="T178" s="66"/>
      <c r="AT178" s="16" t="s">
        <v>123</v>
      </c>
      <c r="AU178" s="16" t="s">
        <v>83</v>
      </c>
    </row>
    <row r="179" spans="2:65" s="1" customFormat="1" ht="16.5" customHeight="1">
      <c r="B179" s="33"/>
      <c r="C179" s="190" t="s">
        <v>203</v>
      </c>
      <c r="D179" s="190" t="s">
        <v>116</v>
      </c>
      <c r="E179" s="191" t="s">
        <v>204</v>
      </c>
      <c r="F179" s="192" t="s">
        <v>205</v>
      </c>
      <c r="G179" s="193" t="s">
        <v>119</v>
      </c>
      <c r="H179" s="194">
        <v>16000</v>
      </c>
      <c r="I179" s="195"/>
      <c r="J179" s="196">
        <f>ROUND(I179*H179,2)</f>
        <v>0</v>
      </c>
      <c r="K179" s="192" t="s">
        <v>120</v>
      </c>
      <c r="L179" s="37"/>
      <c r="M179" s="197" t="s">
        <v>1</v>
      </c>
      <c r="N179" s="198" t="s">
        <v>38</v>
      </c>
      <c r="O179" s="65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AR179" s="201" t="s">
        <v>121</v>
      </c>
      <c r="AT179" s="201" t="s">
        <v>116</v>
      </c>
      <c r="AU179" s="201" t="s">
        <v>83</v>
      </c>
      <c r="AY179" s="16" t="s">
        <v>114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81</v>
      </c>
      <c r="BK179" s="202">
        <f>ROUND(I179*H179,2)</f>
        <v>0</v>
      </c>
      <c r="BL179" s="16" t="s">
        <v>121</v>
      </c>
      <c r="BM179" s="201" t="s">
        <v>206</v>
      </c>
    </row>
    <row r="180" spans="2:65" s="1" customFormat="1" ht="19.5">
      <c r="B180" s="33"/>
      <c r="C180" s="34"/>
      <c r="D180" s="203" t="s">
        <v>123</v>
      </c>
      <c r="E180" s="34"/>
      <c r="F180" s="204" t="s">
        <v>207</v>
      </c>
      <c r="G180" s="34"/>
      <c r="H180" s="34"/>
      <c r="I180" s="109"/>
      <c r="J180" s="34"/>
      <c r="K180" s="34"/>
      <c r="L180" s="37"/>
      <c r="M180" s="205"/>
      <c r="N180" s="65"/>
      <c r="O180" s="65"/>
      <c r="P180" s="65"/>
      <c r="Q180" s="65"/>
      <c r="R180" s="65"/>
      <c r="S180" s="65"/>
      <c r="T180" s="66"/>
      <c r="AT180" s="16" t="s">
        <v>123</v>
      </c>
      <c r="AU180" s="16" t="s">
        <v>83</v>
      </c>
    </row>
    <row r="181" spans="2:65" s="12" customFormat="1" ht="11.25">
      <c r="B181" s="206"/>
      <c r="C181" s="207"/>
      <c r="D181" s="203" t="s">
        <v>146</v>
      </c>
      <c r="E181" s="208" t="s">
        <v>1</v>
      </c>
      <c r="F181" s="209" t="s">
        <v>208</v>
      </c>
      <c r="G181" s="207"/>
      <c r="H181" s="210">
        <v>16000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146</v>
      </c>
      <c r="AU181" s="216" t="s">
        <v>83</v>
      </c>
      <c r="AV181" s="12" t="s">
        <v>83</v>
      </c>
      <c r="AW181" s="12" t="s">
        <v>30</v>
      </c>
      <c r="AX181" s="12" t="s">
        <v>73</v>
      </c>
      <c r="AY181" s="216" t="s">
        <v>114</v>
      </c>
    </row>
    <row r="182" spans="2:65" s="13" customFormat="1" ht="11.25">
      <c r="B182" s="217"/>
      <c r="C182" s="218"/>
      <c r="D182" s="203" t="s">
        <v>146</v>
      </c>
      <c r="E182" s="219" t="s">
        <v>1</v>
      </c>
      <c r="F182" s="220" t="s">
        <v>209</v>
      </c>
      <c r="G182" s="218"/>
      <c r="H182" s="221">
        <v>16000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146</v>
      </c>
      <c r="AU182" s="227" t="s">
        <v>83</v>
      </c>
      <c r="AV182" s="13" t="s">
        <v>129</v>
      </c>
      <c r="AW182" s="13" t="s">
        <v>30</v>
      </c>
      <c r="AX182" s="13" t="s">
        <v>73</v>
      </c>
      <c r="AY182" s="227" t="s">
        <v>114</v>
      </c>
    </row>
    <row r="183" spans="2:65" s="14" customFormat="1" ht="11.25">
      <c r="B183" s="228"/>
      <c r="C183" s="229"/>
      <c r="D183" s="203" t="s">
        <v>146</v>
      </c>
      <c r="E183" s="230" t="s">
        <v>1</v>
      </c>
      <c r="F183" s="231" t="s">
        <v>153</v>
      </c>
      <c r="G183" s="229"/>
      <c r="H183" s="232">
        <v>16000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146</v>
      </c>
      <c r="AU183" s="238" t="s">
        <v>83</v>
      </c>
      <c r="AV183" s="14" t="s">
        <v>121</v>
      </c>
      <c r="AW183" s="14" t="s">
        <v>30</v>
      </c>
      <c r="AX183" s="14" t="s">
        <v>81</v>
      </c>
      <c r="AY183" s="238" t="s">
        <v>114</v>
      </c>
    </row>
    <row r="184" spans="2:65" s="1" customFormat="1" ht="16.5" customHeight="1">
      <c r="B184" s="33"/>
      <c r="C184" s="190" t="s">
        <v>8</v>
      </c>
      <c r="D184" s="190" t="s">
        <v>116</v>
      </c>
      <c r="E184" s="191" t="s">
        <v>210</v>
      </c>
      <c r="F184" s="192" t="s">
        <v>211</v>
      </c>
      <c r="G184" s="193" t="s">
        <v>119</v>
      </c>
      <c r="H184" s="194">
        <v>12170</v>
      </c>
      <c r="I184" s="195"/>
      <c r="J184" s="196">
        <f>ROUND(I184*H184,2)</f>
        <v>0</v>
      </c>
      <c r="K184" s="192" t="s">
        <v>120</v>
      </c>
      <c r="L184" s="37"/>
      <c r="M184" s="197" t="s">
        <v>1</v>
      </c>
      <c r="N184" s="198" t="s">
        <v>38</v>
      </c>
      <c r="O184" s="65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01" t="s">
        <v>121</v>
      </c>
      <c r="AT184" s="201" t="s">
        <v>116</v>
      </c>
      <c r="AU184" s="201" t="s">
        <v>83</v>
      </c>
      <c r="AY184" s="16" t="s">
        <v>114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81</v>
      </c>
      <c r="BK184" s="202">
        <f>ROUND(I184*H184,2)</f>
        <v>0</v>
      </c>
      <c r="BL184" s="16" t="s">
        <v>121</v>
      </c>
      <c r="BM184" s="201" t="s">
        <v>212</v>
      </c>
    </row>
    <row r="185" spans="2:65" s="1" customFormat="1" ht="19.5">
      <c r="B185" s="33"/>
      <c r="C185" s="34"/>
      <c r="D185" s="203" t="s">
        <v>123</v>
      </c>
      <c r="E185" s="34"/>
      <c r="F185" s="204" t="s">
        <v>213</v>
      </c>
      <c r="G185" s="34"/>
      <c r="H185" s="34"/>
      <c r="I185" s="109"/>
      <c r="J185" s="34"/>
      <c r="K185" s="34"/>
      <c r="L185" s="37"/>
      <c r="M185" s="205"/>
      <c r="N185" s="65"/>
      <c r="O185" s="65"/>
      <c r="P185" s="65"/>
      <c r="Q185" s="65"/>
      <c r="R185" s="65"/>
      <c r="S185" s="65"/>
      <c r="T185" s="66"/>
      <c r="AT185" s="16" t="s">
        <v>123</v>
      </c>
      <c r="AU185" s="16" t="s">
        <v>83</v>
      </c>
    </row>
    <row r="186" spans="2:65" s="12" customFormat="1" ht="11.25">
      <c r="B186" s="206"/>
      <c r="C186" s="207"/>
      <c r="D186" s="203" t="s">
        <v>146</v>
      </c>
      <c r="E186" s="208" t="s">
        <v>1</v>
      </c>
      <c r="F186" s="209" t="s">
        <v>214</v>
      </c>
      <c r="G186" s="207"/>
      <c r="H186" s="210">
        <v>11250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146</v>
      </c>
      <c r="AU186" s="216" t="s">
        <v>83</v>
      </c>
      <c r="AV186" s="12" t="s">
        <v>83</v>
      </c>
      <c r="AW186" s="12" t="s">
        <v>30</v>
      </c>
      <c r="AX186" s="12" t="s">
        <v>73</v>
      </c>
      <c r="AY186" s="216" t="s">
        <v>114</v>
      </c>
    </row>
    <row r="187" spans="2:65" s="13" customFormat="1" ht="11.25">
      <c r="B187" s="217"/>
      <c r="C187" s="218"/>
      <c r="D187" s="203" t="s">
        <v>146</v>
      </c>
      <c r="E187" s="219" t="s">
        <v>1</v>
      </c>
      <c r="F187" s="220" t="s">
        <v>215</v>
      </c>
      <c r="G187" s="218"/>
      <c r="H187" s="221">
        <v>11250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146</v>
      </c>
      <c r="AU187" s="227" t="s">
        <v>83</v>
      </c>
      <c r="AV187" s="13" t="s">
        <v>129</v>
      </c>
      <c r="AW187" s="13" t="s">
        <v>30</v>
      </c>
      <c r="AX187" s="13" t="s">
        <v>73</v>
      </c>
      <c r="AY187" s="227" t="s">
        <v>114</v>
      </c>
    </row>
    <row r="188" spans="2:65" s="12" customFormat="1" ht="11.25">
      <c r="B188" s="206"/>
      <c r="C188" s="207"/>
      <c r="D188" s="203" t="s">
        <v>146</v>
      </c>
      <c r="E188" s="208" t="s">
        <v>1</v>
      </c>
      <c r="F188" s="209" t="s">
        <v>216</v>
      </c>
      <c r="G188" s="207"/>
      <c r="H188" s="210">
        <v>920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146</v>
      </c>
      <c r="AU188" s="216" t="s">
        <v>83</v>
      </c>
      <c r="AV188" s="12" t="s">
        <v>83</v>
      </c>
      <c r="AW188" s="12" t="s">
        <v>30</v>
      </c>
      <c r="AX188" s="12" t="s">
        <v>73</v>
      </c>
      <c r="AY188" s="216" t="s">
        <v>114</v>
      </c>
    </row>
    <row r="189" spans="2:65" s="13" customFormat="1" ht="11.25">
      <c r="B189" s="217"/>
      <c r="C189" s="218"/>
      <c r="D189" s="203" t="s">
        <v>146</v>
      </c>
      <c r="E189" s="219" t="s">
        <v>1</v>
      </c>
      <c r="F189" s="220" t="s">
        <v>217</v>
      </c>
      <c r="G189" s="218"/>
      <c r="H189" s="221">
        <v>920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146</v>
      </c>
      <c r="AU189" s="227" t="s">
        <v>83</v>
      </c>
      <c r="AV189" s="13" t="s">
        <v>129</v>
      </c>
      <c r="AW189" s="13" t="s">
        <v>30</v>
      </c>
      <c r="AX189" s="13" t="s">
        <v>73</v>
      </c>
      <c r="AY189" s="227" t="s">
        <v>114</v>
      </c>
    </row>
    <row r="190" spans="2:65" s="14" customFormat="1" ht="11.25">
      <c r="B190" s="228"/>
      <c r="C190" s="229"/>
      <c r="D190" s="203" t="s">
        <v>146</v>
      </c>
      <c r="E190" s="230" t="s">
        <v>1</v>
      </c>
      <c r="F190" s="231" t="s">
        <v>153</v>
      </c>
      <c r="G190" s="229"/>
      <c r="H190" s="232">
        <v>12170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146</v>
      </c>
      <c r="AU190" s="238" t="s">
        <v>83</v>
      </c>
      <c r="AV190" s="14" t="s">
        <v>121</v>
      </c>
      <c r="AW190" s="14" t="s">
        <v>30</v>
      </c>
      <c r="AX190" s="14" t="s">
        <v>81</v>
      </c>
      <c r="AY190" s="238" t="s">
        <v>114</v>
      </c>
    </row>
    <row r="191" spans="2:65" s="1" customFormat="1" ht="36" customHeight="1">
      <c r="B191" s="33"/>
      <c r="C191" s="190" t="s">
        <v>218</v>
      </c>
      <c r="D191" s="190" t="s">
        <v>116</v>
      </c>
      <c r="E191" s="191" t="s">
        <v>219</v>
      </c>
      <c r="F191" s="192" t="s">
        <v>220</v>
      </c>
      <c r="G191" s="193" t="s">
        <v>137</v>
      </c>
      <c r="H191" s="194">
        <v>1</v>
      </c>
      <c r="I191" s="195"/>
      <c r="J191" s="196">
        <f>ROUND(I191*H191,2)</f>
        <v>0</v>
      </c>
      <c r="K191" s="192" t="s">
        <v>1</v>
      </c>
      <c r="L191" s="37"/>
      <c r="M191" s="197" t="s">
        <v>1</v>
      </c>
      <c r="N191" s="198" t="s">
        <v>38</v>
      </c>
      <c r="O191" s="65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201" t="s">
        <v>121</v>
      </c>
      <c r="AT191" s="201" t="s">
        <v>116</v>
      </c>
      <c r="AU191" s="201" t="s">
        <v>83</v>
      </c>
      <c r="AY191" s="16" t="s">
        <v>114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81</v>
      </c>
      <c r="BK191" s="202">
        <f>ROUND(I191*H191,2)</f>
        <v>0</v>
      </c>
      <c r="BL191" s="16" t="s">
        <v>121</v>
      </c>
      <c r="BM191" s="201" t="s">
        <v>221</v>
      </c>
    </row>
    <row r="192" spans="2:65" s="1" customFormat="1" ht="16.5" customHeight="1">
      <c r="B192" s="33"/>
      <c r="C192" s="190" t="s">
        <v>222</v>
      </c>
      <c r="D192" s="190" t="s">
        <v>116</v>
      </c>
      <c r="E192" s="191" t="s">
        <v>223</v>
      </c>
      <c r="F192" s="192" t="s">
        <v>224</v>
      </c>
      <c r="G192" s="193" t="s">
        <v>137</v>
      </c>
      <c r="H192" s="194">
        <v>1</v>
      </c>
      <c r="I192" s="195"/>
      <c r="J192" s="196">
        <f>ROUND(I192*H192,2)</f>
        <v>0</v>
      </c>
      <c r="K192" s="192" t="s">
        <v>1</v>
      </c>
      <c r="L192" s="37"/>
      <c r="M192" s="197" t="s">
        <v>1</v>
      </c>
      <c r="N192" s="198" t="s">
        <v>38</v>
      </c>
      <c r="O192" s="65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01" t="s">
        <v>121</v>
      </c>
      <c r="AT192" s="201" t="s">
        <v>116</v>
      </c>
      <c r="AU192" s="201" t="s">
        <v>83</v>
      </c>
      <c r="AY192" s="16" t="s">
        <v>114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6" t="s">
        <v>81</v>
      </c>
      <c r="BK192" s="202">
        <f>ROUND(I192*H192,2)</f>
        <v>0</v>
      </c>
      <c r="BL192" s="16" t="s">
        <v>121</v>
      </c>
      <c r="BM192" s="201" t="s">
        <v>225</v>
      </c>
    </row>
    <row r="193" spans="2:65" s="1" customFormat="1" ht="68.25">
      <c r="B193" s="33"/>
      <c r="C193" s="34"/>
      <c r="D193" s="203" t="s">
        <v>123</v>
      </c>
      <c r="E193" s="34"/>
      <c r="F193" s="204" t="s">
        <v>226</v>
      </c>
      <c r="G193" s="34"/>
      <c r="H193" s="34"/>
      <c r="I193" s="109"/>
      <c r="J193" s="34"/>
      <c r="K193" s="34"/>
      <c r="L193" s="37"/>
      <c r="M193" s="205"/>
      <c r="N193" s="65"/>
      <c r="O193" s="65"/>
      <c r="P193" s="65"/>
      <c r="Q193" s="65"/>
      <c r="R193" s="65"/>
      <c r="S193" s="65"/>
      <c r="T193" s="66"/>
      <c r="AT193" s="16" t="s">
        <v>123</v>
      </c>
      <c r="AU193" s="16" t="s">
        <v>83</v>
      </c>
    </row>
    <row r="194" spans="2:65" s="1" customFormat="1" ht="24" customHeight="1">
      <c r="B194" s="33"/>
      <c r="C194" s="190" t="s">
        <v>227</v>
      </c>
      <c r="D194" s="190" t="s">
        <v>116</v>
      </c>
      <c r="E194" s="191" t="s">
        <v>228</v>
      </c>
      <c r="F194" s="192" t="s">
        <v>229</v>
      </c>
      <c r="G194" s="193" t="s">
        <v>143</v>
      </c>
      <c r="H194" s="194">
        <v>25890</v>
      </c>
      <c r="I194" s="195"/>
      <c r="J194" s="196">
        <f>ROUND(I194*H194,2)</f>
        <v>0</v>
      </c>
      <c r="K194" s="192" t="s">
        <v>1</v>
      </c>
      <c r="L194" s="37"/>
      <c r="M194" s="197" t="s">
        <v>1</v>
      </c>
      <c r="N194" s="198" t="s">
        <v>38</v>
      </c>
      <c r="O194" s="65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AR194" s="201" t="s">
        <v>121</v>
      </c>
      <c r="AT194" s="201" t="s">
        <v>116</v>
      </c>
      <c r="AU194" s="201" t="s">
        <v>83</v>
      </c>
      <c r="AY194" s="16" t="s">
        <v>114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81</v>
      </c>
      <c r="BK194" s="202">
        <f>ROUND(I194*H194,2)</f>
        <v>0</v>
      </c>
      <c r="BL194" s="16" t="s">
        <v>121</v>
      </c>
      <c r="BM194" s="201" t="s">
        <v>230</v>
      </c>
    </row>
    <row r="195" spans="2:65" s="1" customFormat="1" ht="68.25">
      <c r="B195" s="33"/>
      <c r="C195" s="34"/>
      <c r="D195" s="203" t="s">
        <v>123</v>
      </c>
      <c r="E195" s="34"/>
      <c r="F195" s="204" t="s">
        <v>231</v>
      </c>
      <c r="G195" s="34"/>
      <c r="H195" s="34"/>
      <c r="I195" s="109"/>
      <c r="J195" s="34"/>
      <c r="K195" s="34"/>
      <c r="L195" s="37"/>
      <c r="M195" s="205"/>
      <c r="N195" s="65"/>
      <c r="O195" s="65"/>
      <c r="P195" s="65"/>
      <c r="Q195" s="65"/>
      <c r="R195" s="65"/>
      <c r="S195" s="65"/>
      <c r="T195" s="66"/>
      <c r="AT195" s="16" t="s">
        <v>123</v>
      </c>
      <c r="AU195" s="16" t="s">
        <v>83</v>
      </c>
    </row>
    <row r="196" spans="2:65" s="11" customFormat="1" ht="22.9" customHeight="1">
      <c r="B196" s="174"/>
      <c r="C196" s="175"/>
      <c r="D196" s="176" t="s">
        <v>72</v>
      </c>
      <c r="E196" s="188" t="s">
        <v>140</v>
      </c>
      <c r="F196" s="188" t="s">
        <v>232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SUM(P197:P206)</f>
        <v>0</v>
      </c>
      <c r="Q196" s="182"/>
      <c r="R196" s="183">
        <f>SUM(R197:R206)</f>
        <v>595.42349999999999</v>
      </c>
      <c r="S196" s="182"/>
      <c r="T196" s="184">
        <f>SUM(T197:T206)</f>
        <v>0</v>
      </c>
      <c r="AR196" s="185" t="s">
        <v>81</v>
      </c>
      <c r="AT196" s="186" t="s">
        <v>72</v>
      </c>
      <c r="AU196" s="186" t="s">
        <v>81</v>
      </c>
      <c r="AY196" s="185" t="s">
        <v>114</v>
      </c>
      <c r="BK196" s="187">
        <f>SUM(BK197:BK206)</f>
        <v>0</v>
      </c>
    </row>
    <row r="197" spans="2:65" s="1" customFormat="1" ht="16.5" customHeight="1">
      <c r="B197" s="33"/>
      <c r="C197" s="190" t="s">
        <v>233</v>
      </c>
      <c r="D197" s="190" t="s">
        <v>116</v>
      </c>
      <c r="E197" s="191" t="s">
        <v>234</v>
      </c>
      <c r="F197" s="192" t="s">
        <v>235</v>
      </c>
      <c r="G197" s="193" t="s">
        <v>119</v>
      </c>
      <c r="H197" s="194">
        <v>1050</v>
      </c>
      <c r="I197" s="195"/>
      <c r="J197" s="196">
        <f>ROUND(I197*H197,2)</f>
        <v>0</v>
      </c>
      <c r="K197" s="192" t="s">
        <v>120</v>
      </c>
      <c r="L197" s="37"/>
      <c r="M197" s="197" t="s">
        <v>1</v>
      </c>
      <c r="N197" s="198" t="s">
        <v>38</v>
      </c>
      <c r="O197" s="65"/>
      <c r="P197" s="199">
        <f>O197*H197</f>
        <v>0</v>
      </c>
      <c r="Q197" s="199">
        <v>0.18906999999999999</v>
      </c>
      <c r="R197" s="199">
        <f>Q197*H197</f>
        <v>198.52349999999998</v>
      </c>
      <c r="S197" s="199">
        <v>0</v>
      </c>
      <c r="T197" s="200">
        <f>S197*H197</f>
        <v>0</v>
      </c>
      <c r="AR197" s="201" t="s">
        <v>121</v>
      </c>
      <c r="AT197" s="201" t="s">
        <v>116</v>
      </c>
      <c r="AU197" s="201" t="s">
        <v>83</v>
      </c>
      <c r="AY197" s="16" t="s">
        <v>114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81</v>
      </c>
      <c r="BK197" s="202">
        <f>ROUND(I197*H197,2)</f>
        <v>0</v>
      </c>
      <c r="BL197" s="16" t="s">
        <v>121</v>
      </c>
      <c r="BM197" s="201" t="s">
        <v>236</v>
      </c>
    </row>
    <row r="198" spans="2:65" s="1" customFormat="1" ht="19.5">
      <c r="B198" s="33"/>
      <c r="C198" s="34"/>
      <c r="D198" s="203" t="s">
        <v>123</v>
      </c>
      <c r="E198" s="34"/>
      <c r="F198" s="204" t="s">
        <v>237</v>
      </c>
      <c r="G198" s="34"/>
      <c r="H198" s="34"/>
      <c r="I198" s="109"/>
      <c r="J198" s="34"/>
      <c r="K198" s="34"/>
      <c r="L198" s="37"/>
      <c r="M198" s="205"/>
      <c r="N198" s="65"/>
      <c r="O198" s="65"/>
      <c r="P198" s="65"/>
      <c r="Q198" s="65"/>
      <c r="R198" s="65"/>
      <c r="S198" s="65"/>
      <c r="T198" s="66"/>
      <c r="AT198" s="16" t="s">
        <v>123</v>
      </c>
      <c r="AU198" s="16" t="s">
        <v>83</v>
      </c>
    </row>
    <row r="199" spans="2:65" s="12" customFormat="1" ht="11.25">
      <c r="B199" s="206"/>
      <c r="C199" s="207"/>
      <c r="D199" s="203" t="s">
        <v>146</v>
      </c>
      <c r="E199" s="208" t="s">
        <v>1</v>
      </c>
      <c r="F199" s="209" t="s">
        <v>238</v>
      </c>
      <c r="G199" s="207"/>
      <c r="H199" s="210">
        <v>1050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146</v>
      </c>
      <c r="AU199" s="216" t="s">
        <v>83</v>
      </c>
      <c r="AV199" s="12" t="s">
        <v>83</v>
      </c>
      <c r="AW199" s="12" t="s">
        <v>30</v>
      </c>
      <c r="AX199" s="12" t="s">
        <v>73</v>
      </c>
      <c r="AY199" s="216" t="s">
        <v>114</v>
      </c>
    </row>
    <row r="200" spans="2:65" s="13" customFormat="1" ht="11.25">
      <c r="B200" s="217"/>
      <c r="C200" s="218"/>
      <c r="D200" s="203" t="s">
        <v>146</v>
      </c>
      <c r="E200" s="219" t="s">
        <v>1</v>
      </c>
      <c r="F200" s="220" t="s">
        <v>239</v>
      </c>
      <c r="G200" s="218"/>
      <c r="H200" s="221">
        <v>1050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146</v>
      </c>
      <c r="AU200" s="227" t="s">
        <v>83</v>
      </c>
      <c r="AV200" s="13" t="s">
        <v>129</v>
      </c>
      <c r="AW200" s="13" t="s">
        <v>30</v>
      </c>
      <c r="AX200" s="13" t="s">
        <v>73</v>
      </c>
      <c r="AY200" s="227" t="s">
        <v>114</v>
      </c>
    </row>
    <row r="201" spans="2:65" s="14" customFormat="1" ht="11.25">
      <c r="B201" s="228"/>
      <c r="C201" s="229"/>
      <c r="D201" s="203" t="s">
        <v>146</v>
      </c>
      <c r="E201" s="230" t="s">
        <v>1</v>
      </c>
      <c r="F201" s="231" t="s">
        <v>153</v>
      </c>
      <c r="G201" s="229"/>
      <c r="H201" s="232">
        <v>1050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146</v>
      </c>
      <c r="AU201" s="238" t="s">
        <v>83</v>
      </c>
      <c r="AV201" s="14" t="s">
        <v>121</v>
      </c>
      <c r="AW201" s="14" t="s">
        <v>30</v>
      </c>
      <c r="AX201" s="14" t="s">
        <v>81</v>
      </c>
      <c r="AY201" s="238" t="s">
        <v>114</v>
      </c>
    </row>
    <row r="202" spans="2:65" s="1" customFormat="1" ht="16.5" customHeight="1">
      <c r="B202" s="33"/>
      <c r="C202" s="190" t="s">
        <v>240</v>
      </c>
      <c r="D202" s="190" t="s">
        <v>116</v>
      </c>
      <c r="E202" s="191" t="s">
        <v>241</v>
      </c>
      <c r="F202" s="192" t="s">
        <v>242</v>
      </c>
      <c r="G202" s="193" t="s">
        <v>119</v>
      </c>
      <c r="H202" s="194">
        <v>1050</v>
      </c>
      <c r="I202" s="195"/>
      <c r="J202" s="196">
        <f>ROUND(I202*H202,2)</f>
        <v>0</v>
      </c>
      <c r="K202" s="192" t="s">
        <v>120</v>
      </c>
      <c r="L202" s="37"/>
      <c r="M202" s="197" t="s">
        <v>1</v>
      </c>
      <c r="N202" s="198" t="s">
        <v>38</v>
      </c>
      <c r="O202" s="65"/>
      <c r="P202" s="199">
        <f>O202*H202</f>
        <v>0</v>
      </c>
      <c r="Q202" s="199">
        <v>0.378</v>
      </c>
      <c r="R202" s="199">
        <f>Q202*H202</f>
        <v>396.9</v>
      </c>
      <c r="S202" s="199">
        <v>0</v>
      </c>
      <c r="T202" s="200">
        <f>S202*H202</f>
        <v>0</v>
      </c>
      <c r="AR202" s="201" t="s">
        <v>121</v>
      </c>
      <c r="AT202" s="201" t="s">
        <v>116</v>
      </c>
      <c r="AU202" s="201" t="s">
        <v>83</v>
      </c>
      <c r="AY202" s="16" t="s">
        <v>114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81</v>
      </c>
      <c r="BK202" s="202">
        <f>ROUND(I202*H202,2)</f>
        <v>0</v>
      </c>
      <c r="BL202" s="16" t="s">
        <v>121</v>
      </c>
      <c r="BM202" s="201" t="s">
        <v>243</v>
      </c>
    </row>
    <row r="203" spans="2:65" s="1" customFormat="1" ht="19.5">
      <c r="B203" s="33"/>
      <c r="C203" s="34"/>
      <c r="D203" s="203" t="s">
        <v>123</v>
      </c>
      <c r="E203" s="34"/>
      <c r="F203" s="204" t="s">
        <v>244</v>
      </c>
      <c r="G203" s="34"/>
      <c r="H203" s="34"/>
      <c r="I203" s="109"/>
      <c r="J203" s="34"/>
      <c r="K203" s="34"/>
      <c r="L203" s="37"/>
      <c r="M203" s="205"/>
      <c r="N203" s="65"/>
      <c r="O203" s="65"/>
      <c r="P203" s="65"/>
      <c r="Q203" s="65"/>
      <c r="R203" s="65"/>
      <c r="S203" s="65"/>
      <c r="T203" s="66"/>
      <c r="AT203" s="16" t="s">
        <v>123</v>
      </c>
      <c r="AU203" s="16" t="s">
        <v>83</v>
      </c>
    </row>
    <row r="204" spans="2:65" s="12" customFormat="1" ht="11.25">
      <c r="B204" s="206"/>
      <c r="C204" s="207"/>
      <c r="D204" s="203" t="s">
        <v>146</v>
      </c>
      <c r="E204" s="208" t="s">
        <v>1</v>
      </c>
      <c r="F204" s="209" t="s">
        <v>238</v>
      </c>
      <c r="G204" s="207"/>
      <c r="H204" s="210">
        <v>1050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146</v>
      </c>
      <c r="AU204" s="216" t="s">
        <v>83</v>
      </c>
      <c r="AV204" s="12" t="s">
        <v>83</v>
      </c>
      <c r="AW204" s="12" t="s">
        <v>30</v>
      </c>
      <c r="AX204" s="12" t="s">
        <v>73</v>
      </c>
      <c r="AY204" s="216" t="s">
        <v>114</v>
      </c>
    </row>
    <row r="205" spans="2:65" s="13" customFormat="1" ht="11.25">
      <c r="B205" s="217"/>
      <c r="C205" s="218"/>
      <c r="D205" s="203" t="s">
        <v>146</v>
      </c>
      <c r="E205" s="219" t="s">
        <v>1</v>
      </c>
      <c r="F205" s="220" t="s">
        <v>239</v>
      </c>
      <c r="G205" s="218"/>
      <c r="H205" s="221">
        <v>1050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146</v>
      </c>
      <c r="AU205" s="227" t="s">
        <v>83</v>
      </c>
      <c r="AV205" s="13" t="s">
        <v>129</v>
      </c>
      <c r="AW205" s="13" t="s">
        <v>30</v>
      </c>
      <c r="AX205" s="13" t="s">
        <v>73</v>
      </c>
      <c r="AY205" s="227" t="s">
        <v>114</v>
      </c>
    </row>
    <row r="206" spans="2:65" s="14" customFormat="1" ht="11.25">
      <c r="B206" s="228"/>
      <c r="C206" s="229"/>
      <c r="D206" s="203" t="s">
        <v>146</v>
      </c>
      <c r="E206" s="230" t="s">
        <v>1</v>
      </c>
      <c r="F206" s="231" t="s">
        <v>153</v>
      </c>
      <c r="G206" s="229"/>
      <c r="H206" s="232">
        <v>1050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146</v>
      </c>
      <c r="AU206" s="238" t="s">
        <v>83</v>
      </c>
      <c r="AV206" s="14" t="s">
        <v>121</v>
      </c>
      <c r="AW206" s="14" t="s">
        <v>30</v>
      </c>
      <c r="AX206" s="14" t="s">
        <v>81</v>
      </c>
      <c r="AY206" s="238" t="s">
        <v>114</v>
      </c>
    </row>
    <row r="207" spans="2:65" s="11" customFormat="1" ht="22.9" customHeight="1">
      <c r="B207" s="174"/>
      <c r="C207" s="175"/>
      <c r="D207" s="176" t="s">
        <v>72</v>
      </c>
      <c r="E207" s="188" t="s">
        <v>245</v>
      </c>
      <c r="F207" s="188" t="s">
        <v>246</v>
      </c>
      <c r="G207" s="175"/>
      <c r="H207" s="175"/>
      <c r="I207" s="178"/>
      <c r="J207" s="189">
        <f>BK207</f>
        <v>0</v>
      </c>
      <c r="K207" s="175"/>
      <c r="L207" s="180"/>
      <c r="M207" s="181"/>
      <c r="N207" s="182"/>
      <c r="O207" s="182"/>
      <c r="P207" s="183">
        <f>SUM(P208:P209)</f>
        <v>0</v>
      </c>
      <c r="Q207" s="182"/>
      <c r="R207" s="183">
        <f>SUM(R208:R209)</f>
        <v>0</v>
      </c>
      <c r="S207" s="182"/>
      <c r="T207" s="184">
        <f>SUM(T208:T209)</f>
        <v>0</v>
      </c>
      <c r="AR207" s="185" t="s">
        <v>81</v>
      </c>
      <c r="AT207" s="186" t="s">
        <v>72</v>
      </c>
      <c r="AU207" s="186" t="s">
        <v>81</v>
      </c>
      <c r="AY207" s="185" t="s">
        <v>114</v>
      </c>
      <c r="BK207" s="187">
        <f>SUM(BK208:BK209)</f>
        <v>0</v>
      </c>
    </row>
    <row r="208" spans="2:65" s="1" customFormat="1" ht="16.5" customHeight="1">
      <c r="B208" s="33"/>
      <c r="C208" s="190" t="s">
        <v>7</v>
      </c>
      <c r="D208" s="190" t="s">
        <v>116</v>
      </c>
      <c r="E208" s="191" t="s">
        <v>247</v>
      </c>
      <c r="F208" s="192" t="s">
        <v>248</v>
      </c>
      <c r="G208" s="193" t="s">
        <v>249</v>
      </c>
      <c r="H208" s="194">
        <v>595.42700000000002</v>
      </c>
      <c r="I208" s="195"/>
      <c r="J208" s="196">
        <f>ROUND(I208*H208,2)</f>
        <v>0</v>
      </c>
      <c r="K208" s="192" t="s">
        <v>120</v>
      </c>
      <c r="L208" s="37"/>
      <c r="M208" s="197" t="s">
        <v>1</v>
      </c>
      <c r="N208" s="198" t="s">
        <v>38</v>
      </c>
      <c r="O208" s="65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201" t="s">
        <v>121</v>
      </c>
      <c r="AT208" s="201" t="s">
        <v>116</v>
      </c>
      <c r="AU208" s="201" t="s">
        <v>83</v>
      </c>
      <c r="AY208" s="16" t="s">
        <v>114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81</v>
      </c>
      <c r="BK208" s="202">
        <f>ROUND(I208*H208,2)</f>
        <v>0</v>
      </c>
      <c r="BL208" s="16" t="s">
        <v>121</v>
      </c>
      <c r="BM208" s="201" t="s">
        <v>250</v>
      </c>
    </row>
    <row r="209" spans="2:47" s="1" customFormat="1" ht="11.25">
      <c r="B209" s="33"/>
      <c r="C209" s="34"/>
      <c r="D209" s="203" t="s">
        <v>123</v>
      </c>
      <c r="E209" s="34"/>
      <c r="F209" s="204" t="s">
        <v>251</v>
      </c>
      <c r="G209" s="34"/>
      <c r="H209" s="34"/>
      <c r="I209" s="109"/>
      <c r="J209" s="34"/>
      <c r="K209" s="34"/>
      <c r="L209" s="37"/>
      <c r="M209" s="239"/>
      <c r="N209" s="240"/>
      <c r="O209" s="240"/>
      <c r="P209" s="240"/>
      <c r="Q209" s="240"/>
      <c r="R209" s="240"/>
      <c r="S209" s="240"/>
      <c r="T209" s="241"/>
      <c r="AT209" s="16" t="s">
        <v>123</v>
      </c>
      <c r="AU209" s="16" t="s">
        <v>83</v>
      </c>
    </row>
    <row r="210" spans="2:47" s="1" customFormat="1" ht="6.95" customHeight="1">
      <c r="B210" s="48"/>
      <c r="C210" s="49"/>
      <c r="D210" s="49"/>
      <c r="E210" s="49"/>
      <c r="F210" s="49"/>
      <c r="G210" s="49"/>
      <c r="H210" s="49"/>
      <c r="I210" s="141"/>
      <c r="J210" s="49"/>
      <c r="K210" s="49"/>
      <c r="L210" s="37"/>
    </row>
  </sheetData>
  <sheetProtection algorithmName="SHA-512" hashValue="uOEXuz1sXZ5LFKzfe5JA/rxU10wrYS0R2KUFiaWKN3y0M/SPK3s+1lyp5b1UxrxmlkxY+Pugtzy4yJrcczAFIQ==" saltValue="2Y9wg7jAsvAk18JafV0JKWXdkOKLMnfzny6wGQG5/Tt4vqtorw/Dr5Zc3RA+4FtbVAiY8EN6yklSPLbZN2V8xw==" spinCount="100000" sheet="1" objects="1" scenarios="1" formatColumns="0" formatRows="0" autoFilter="0"/>
  <autoFilter ref="C119:K209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0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2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86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83</v>
      </c>
    </row>
    <row r="4" spans="2:46" ht="24.95" customHeight="1">
      <c r="B4" s="19"/>
      <c r="D4" s="106" t="s">
        <v>87</v>
      </c>
      <c r="L4" s="19"/>
      <c r="M4" s="10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8" t="s">
        <v>16</v>
      </c>
      <c r="L6" s="19"/>
    </row>
    <row r="7" spans="2:46" ht="16.5" customHeight="1">
      <c r="B7" s="19"/>
      <c r="E7" s="283" t="str">
        <f>'Rekapitulace stavby'!K6</f>
        <v>VD KORYČANY – TĚŽBA SEDIMENTŮ</v>
      </c>
      <c r="F7" s="284"/>
      <c r="G7" s="284"/>
      <c r="H7" s="284"/>
      <c r="L7" s="19"/>
    </row>
    <row r="8" spans="2:46" s="1" customFormat="1" ht="12" customHeight="1">
      <c r="B8" s="37"/>
      <c r="D8" s="108" t="s">
        <v>88</v>
      </c>
      <c r="I8" s="109"/>
      <c r="L8" s="37"/>
    </row>
    <row r="9" spans="2:46" s="1" customFormat="1" ht="36.950000000000003" customHeight="1">
      <c r="B9" s="37"/>
      <c r="E9" s="285" t="s">
        <v>252</v>
      </c>
      <c r="F9" s="286"/>
      <c r="G9" s="286"/>
      <c r="H9" s="286"/>
      <c r="I9" s="109"/>
      <c r="L9" s="37"/>
    </row>
    <row r="10" spans="2:46" s="1" customFormat="1" ht="11.25">
      <c r="B10" s="37"/>
      <c r="I10" s="109"/>
      <c r="L10" s="37"/>
    </row>
    <row r="11" spans="2:46" s="1" customFormat="1" ht="12" customHeight="1">
      <c r="B11" s="37"/>
      <c r="D11" s="108" t="s">
        <v>18</v>
      </c>
      <c r="F11" s="110" t="s">
        <v>1</v>
      </c>
      <c r="I11" s="111" t="s">
        <v>19</v>
      </c>
      <c r="J11" s="110" t="s">
        <v>1</v>
      </c>
      <c r="L11" s="37"/>
    </row>
    <row r="12" spans="2:46" s="1" customFormat="1" ht="12" customHeight="1">
      <c r="B12" s="37"/>
      <c r="D12" s="108" t="s">
        <v>20</v>
      </c>
      <c r="F12" s="110" t="s">
        <v>21</v>
      </c>
      <c r="I12" s="111" t="s">
        <v>22</v>
      </c>
      <c r="J12" s="112" t="str">
        <f>'Rekapitulace stavby'!AN8</f>
        <v>19. 8. 2019</v>
      </c>
      <c r="L12" s="37"/>
    </row>
    <row r="13" spans="2:46" s="1" customFormat="1" ht="10.9" customHeight="1">
      <c r="B13" s="37"/>
      <c r="I13" s="109"/>
      <c r="L13" s="37"/>
    </row>
    <row r="14" spans="2:46" s="1" customFormat="1" ht="12" customHeight="1">
      <c r="B14" s="37"/>
      <c r="D14" s="108" t="s">
        <v>24</v>
      </c>
      <c r="I14" s="111" t="s">
        <v>25</v>
      </c>
      <c r="J14" s="110" t="str">
        <f>IF('Rekapitulace stavby'!AN10="","",'Rekapitulace stavby'!AN10)</f>
        <v/>
      </c>
      <c r="L14" s="37"/>
    </row>
    <row r="15" spans="2:46" s="1" customFormat="1" ht="18" customHeight="1">
      <c r="B15" s="37"/>
      <c r="E15" s="110" t="str">
        <f>IF('Rekapitulace stavby'!E11="","",'Rekapitulace stavby'!E11)</f>
        <v xml:space="preserve"> </v>
      </c>
      <c r="I15" s="111" t="s">
        <v>26</v>
      </c>
      <c r="J15" s="110" t="str">
        <f>IF('Rekapitulace stavby'!AN11="","",'Rekapitulace stavby'!AN11)</f>
        <v/>
      </c>
      <c r="L15" s="37"/>
    </row>
    <row r="16" spans="2:46" s="1" customFormat="1" ht="6.95" customHeight="1">
      <c r="B16" s="37"/>
      <c r="I16" s="109"/>
      <c r="L16" s="37"/>
    </row>
    <row r="17" spans="2:12" s="1" customFormat="1" ht="12" customHeight="1">
      <c r="B17" s="37"/>
      <c r="D17" s="108" t="s">
        <v>27</v>
      </c>
      <c r="I17" s="111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11" t="s">
        <v>26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9"/>
      <c r="L19" s="37"/>
    </row>
    <row r="20" spans="2:12" s="1" customFormat="1" ht="12" customHeight="1">
      <c r="B20" s="37"/>
      <c r="D20" s="108" t="s">
        <v>29</v>
      </c>
      <c r="I20" s="111" t="s">
        <v>25</v>
      </c>
      <c r="J20" s="110" t="str">
        <f>IF('Rekapitulace stavby'!AN16="","",'Rekapitulace stavby'!AN16)</f>
        <v/>
      </c>
      <c r="L20" s="37"/>
    </row>
    <row r="21" spans="2:12" s="1" customFormat="1" ht="18" customHeight="1">
      <c r="B21" s="37"/>
      <c r="E21" s="110" t="str">
        <f>IF('Rekapitulace stavby'!E17="","",'Rekapitulace stavby'!E17)</f>
        <v xml:space="preserve"> </v>
      </c>
      <c r="I21" s="111" t="s">
        <v>26</v>
      </c>
      <c r="J21" s="110" t="str">
        <f>IF('Rekapitulace stavby'!AN17="","",'Rekapitulace stavby'!AN17)</f>
        <v/>
      </c>
      <c r="L21" s="37"/>
    </row>
    <row r="22" spans="2:12" s="1" customFormat="1" ht="6.95" customHeight="1">
      <c r="B22" s="37"/>
      <c r="I22" s="109"/>
      <c r="L22" s="37"/>
    </row>
    <row r="23" spans="2:12" s="1" customFormat="1" ht="12" customHeight="1">
      <c r="B23" s="37"/>
      <c r="D23" s="108" t="s">
        <v>31</v>
      </c>
      <c r="I23" s="111" t="s">
        <v>25</v>
      </c>
      <c r="J23" s="110" t="str">
        <f>IF('Rekapitulace stavby'!AN19="","",'Rekapitulace stavby'!AN19)</f>
        <v/>
      </c>
      <c r="L23" s="37"/>
    </row>
    <row r="24" spans="2:12" s="1" customFormat="1" ht="18" customHeight="1">
      <c r="B24" s="37"/>
      <c r="E24" s="110" t="str">
        <f>IF('Rekapitulace stavby'!E20="","",'Rekapitulace stavby'!E20)</f>
        <v xml:space="preserve"> </v>
      </c>
      <c r="I24" s="111" t="s">
        <v>26</v>
      </c>
      <c r="J24" s="110" t="str">
        <f>IF('Rekapitulace stavby'!AN20="","",'Rekapitulace stavby'!AN20)</f>
        <v/>
      </c>
      <c r="L24" s="37"/>
    </row>
    <row r="25" spans="2:12" s="1" customFormat="1" ht="6.95" customHeight="1">
      <c r="B25" s="37"/>
      <c r="I25" s="109"/>
      <c r="L25" s="37"/>
    </row>
    <row r="26" spans="2:12" s="1" customFormat="1" ht="12" customHeight="1">
      <c r="B26" s="37"/>
      <c r="D26" s="108" t="s">
        <v>32</v>
      </c>
      <c r="I26" s="109"/>
      <c r="L26" s="37"/>
    </row>
    <row r="27" spans="2:12" s="7" customFormat="1" ht="16.5" customHeight="1">
      <c r="B27" s="113"/>
      <c r="E27" s="289" t="s">
        <v>1</v>
      </c>
      <c r="F27" s="289"/>
      <c r="G27" s="289"/>
      <c r="H27" s="289"/>
      <c r="I27" s="114"/>
      <c r="L27" s="113"/>
    </row>
    <row r="28" spans="2:12" s="1" customFormat="1" ht="6.95" customHeight="1">
      <c r="B28" s="37"/>
      <c r="I28" s="109"/>
      <c r="L28" s="37"/>
    </row>
    <row r="29" spans="2:12" s="1" customFormat="1" ht="6.95" customHeight="1">
      <c r="B29" s="37"/>
      <c r="D29" s="61"/>
      <c r="E29" s="61"/>
      <c r="F29" s="61"/>
      <c r="G29" s="61"/>
      <c r="H29" s="61"/>
      <c r="I29" s="115"/>
      <c r="J29" s="61"/>
      <c r="K29" s="61"/>
      <c r="L29" s="37"/>
    </row>
    <row r="30" spans="2:12" s="1" customFormat="1" ht="25.35" customHeight="1">
      <c r="B30" s="37"/>
      <c r="D30" s="116" t="s">
        <v>33</v>
      </c>
      <c r="I30" s="109"/>
      <c r="J30" s="117">
        <f>ROUND(J117, 2)</f>
        <v>0</v>
      </c>
      <c r="L30" s="37"/>
    </row>
    <row r="31" spans="2:12" s="1" customFormat="1" ht="6.95" customHeight="1">
      <c r="B31" s="37"/>
      <c r="D31" s="61"/>
      <c r="E31" s="61"/>
      <c r="F31" s="61"/>
      <c r="G31" s="61"/>
      <c r="H31" s="61"/>
      <c r="I31" s="115"/>
      <c r="J31" s="61"/>
      <c r="K31" s="61"/>
      <c r="L31" s="37"/>
    </row>
    <row r="32" spans="2:12" s="1" customFormat="1" ht="14.45" customHeight="1">
      <c r="B32" s="37"/>
      <c r="F32" s="118" t="s">
        <v>35</v>
      </c>
      <c r="I32" s="119" t="s">
        <v>34</v>
      </c>
      <c r="J32" s="118" t="s">
        <v>36</v>
      </c>
      <c r="L32" s="37"/>
    </row>
    <row r="33" spans="2:12" s="1" customFormat="1" ht="14.45" customHeight="1">
      <c r="B33" s="37"/>
      <c r="D33" s="120" t="s">
        <v>37</v>
      </c>
      <c r="E33" s="108" t="s">
        <v>38</v>
      </c>
      <c r="F33" s="121">
        <f>ROUND((SUM(BE117:BE139)),  2)</f>
        <v>0</v>
      </c>
      <c r="I33" s="122">
        <v>0.21</v>
      </c>
      <c r="J33" s="121">
        <f>ROUND(((SUM(BE117:BE139))*I33),  2)</f>
        <v>0</v>
      </c>
      <c r="L33" s="37"/>
    </row>
    <row r="34" spans="2:12" s="1" customFormat="1" ht="14.45" customHeight="1">
      <c r="B34" s="37"/>
      <c r="E34" s="108" t="s">
        <v>39</v>
      </c>
      <c r="F34" s="121">
        <f>ROUND((SUM(BF117:BF139)),  2)</f>
        <v>0</v>
      </c>
      <c r="I34" s="122">
        <v>0.15</v>
      </c>
      <c r="J34" s="121">
        <f>ROUND(((SUM(BF117:BF139))*I34),  2)</f>
        <v>0</v>
      </c>
      <c r="L34" s="37"/>
    </row>
    <row r="35" spans="2:12" s="1" customFormat="1" ht="14.45" hidden="1" customHeight="1">
      <c r="B35" s="37"/>
      <c r="E35" s="108" t="s">
        <v>40</v>
      </c>
      <c r="F35" s="121">
        <f>ROUND((SUM(BG117:BG139)),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08" t="s">
        <v>41</v>
      </c>
      <c r="F36" s="121">
        <f>ROUND((SUM(BH117:BH139)),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08" t="s">
        <v>42</v>
      </c>
      <c r="F37" s="121">
        <f>ROUND((SUM(BI117:BI139)),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09"/>
      <c r="L38" s="37"/>
    </row>
    <row r="39" spans="2:12" s="1" customFormat="1" ht="25.35" customHeight="1"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37"/>
      <c r="I40" s="109"/>
      <c r="L40" s="37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7"/>
      <c r="D50" s="131" t="s">
        <v>46</v>
      </c>
      <c r="E50" s="132"/>
      <c r="F50" s="132"/>
      <c r="G50" s="131" t="s">
        <v>47</v>
      </c>
      <c r="H50" s="132"/>
      <c r="I50" s="133"/>
      <c r="J50" s="132"/>
      <c r="K50" s="132"/>
      <c r="L50" s="37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7"/>
      <c r="D61" s="134" t="s">
        <v>48</v>
      </c>
      <c r="E61" s="135"/>
      <c r="F61" s="136" t="s">
        <v>49</v>
      </c>
      <c r="G61" s="134" t="s">
        <v>48</v>
      </c>
      <c r="H61" s="135"/>
      <c r="I61" s="137"/>
      <c r="J61" s="138" t="s">
        <v>49</v>
      </c>
      <c r="K61" s="135"/>
      <c r="L61" s="37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7"/>
      <c r="D65" s="131" t="s">
        <v>50</v>
      </c>
      <c r="E65" s="132"/>
      <c r="F65" s="132"/>
      <c r="G65" s="131" t="s">
        <v>51</v>
      </c>
      <c r="H65" s="132"/>
      <c r="I65" s="133"/>
      <c r="J65" s="132"/>
      <c r="K65" s="132"/>
      <c r="L65" s="37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7"/>
      <c r="D76" s="134" t="s">
        <v>48</v>
      </c>
      <c r="E76" s="135"/>
      <c r="F76" s="136" t="s">
        <v>49</v>
      </c>
      <c r="G76" s="134" t="s">
        <v>48</v>
      </c>
      <c r="H76" s="135"/>
      <c r="I76" s="137"/>
      <c r="J76" s="138" t="s">
        <v>49</v>
      </c>
      <c r="K76" s="135"/>
      <c r="L76" s="37"/>
    </row>
    <row r="77" spans="2:12" s="1" customFormat="1" ht="14.45" customHeight="1">
      <c r="B77" s="139"/>
      <c r="C77" s="140"/>
      <c r="D77" s="140"/>
      <c r="E77" s="140"/>
      <c r="F77" s="140"/>
      <c r="G77" s="140"/>
      <c r="H77" s="140"/>
      <c r="I77" s="141"/>
      <c r="J77" s="140"/>
      <c r="K77" s="140"/>
      <c r="L77" s="37"/>
    </row>
    <row r="81" spans="2:47" s="1" customFormat="1" ht="6.95" customHeight="1">
      <c r="B81" s="142"/>
      <c r="C81" s="143"/>
      <c r="D81" s="143"/>
      <c r="E81" s="143"/>
      <c r="F81" s="143"/>
      <c r="G81" s="143"/>
      <c r="H81" s="143"/>
      <c r="I81" s="144"/>
      <c r="J81" s="143"/>
      <c r="K81" s="143"/>
      <c r="L81" s="37"/>
    </row>
    <row r="82" spans="2:47" s="1" customFormat="1" ht="24.95" customHeight="1">
      <c r="B82" s="33"/>
      <c r="C82" s="22" t="s">
        <v>90</v>
      </c>
      <c r="D82" s="34"/>
      <c r="E82" s="34"/>
      <c r="F82" s="34"/>
      <c r="G82" s="34"/>
      <c r="H82" s="34"/>
      <c r="I82" s="109"/>
      <c r="J82" s="34"/>
      <c r="K82" s="34"/>
      <c r="L82" s="37"/>
    </row>
    <row r="83" spans="2:47" s="1" customFormat="1" ht="6.95" customHeight="1"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37"/>
    </row>
    <row r="84" spans="2:47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09"/>
      <c r="J84" s="34"/>
      <c r="K84" s="34"/>
      <c r="L84" s="37"/>
    </row>
    <row r="85" spans="2:47" s="1" customFormat="1" ht="16.5" customHeight="1">
      <c r="B85" s="33"/>
      <c r="C85" s="34"/>
      <c r="D85" s="34"/>
      <c r="E85" s="290" t="str">
        <f>E7</f>
        <v>VD KORYČANY – TĚŽBA SEDIMENTŮ</v>
      </c>
      <c r="F85" s="291"/>
      <c r="G85" s="291"/>
      <c r="H85" s="291"/>
      <c r="I85" s="109"/>
      <c r="J85" s="34"/>
      <c r="K85" s="34"/>
      <c r="L85" s="37"/>
    </row>
    <row r="86" spans="2:47" s="1" customFormat="1" ht="12" customHeight="1">
      <c r="B86" s="33"/>
      <c r="C86" s="28" t="s">
        <v>88</v>
      </c>
      <c r="D86" s="34"/>
      <c r="E86" s="34"/>
      <c r="F86" s="34"/>
      <c r="G86" s="34"/>
      <c r="H86" s="34"/>
      <c r="I86" s="109"/>
      <c r="J86" s="34"/>
      <c r="K86" s="34"/>
      <c r="L86" s="37"/>
    </row>
    <row r="87" spans="2:47" s="1" customFormat="1" ht="16.5" customHeight="1">
      <c r="B87" s="33"/>
      <c r="C87" s="34"/>
      <c r="D87" s="34"/>
      <c r="E87" s="262" t="str">
        <f>E9</f>
        <v>VRN - VEDLEJŠÍ ROZPOČTOVÉ NÁKLADY</v>
      </c>
      <c r="F87" s="292"/>
      <c r="G87" s="292"/>
      <c r="H87" s="292"/>
      <c r="I87" s="109"/>
      <c r="J87" s="34"/>
      <c r="K87" s="34"/>
      <c r="L87" s="37"/>
    </row>
    <row r="88" spans="2:47" s="1" customFormat="1" ht="6.95" customHeight="1"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37"/>
    </row>
    <row r="89" spans="2:47" s="1" customFormat="1" ht="12" customHeight="1">
      <c r="B89" s="33"/>
      <c r="C89" s="28" t="s">
        <v>20</v>
      </c>
      <c r="D89" s="34"/>
      <c r="E89" s="34"/>
      <c r="F89" s="26" t="str">
        <f>F12</f>
        <v xml:space="preserve"> </v>
      </c>
      <c r="G89" s="34"/>
      <c r="H89" s="34"/>
      <c r="I89" s="111" t="s">
        <v>22</v>
      </c>
      <c r="J89" s="60" t="str">
        <f>IF(J12="","",J12)</f>
        <v>19. 8. 2019</v>
      </c>
      <c r="K89" s="34"/>
      <c r="L89" s="37"/>
    </row>
    <row r="90" spans="2:47" s="1" customFormat="1" ht="6.95" customHeight="1"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37"/>
    </row>
    <row r="91" spans="2:47" s="1" customFormat="1" ht="15.2" customHeight="1">
      <c r="B91" s="33"/>
      <c r="C91" s="28" t="s">
        <v>24</v>
      </c>
      <c r="D91" s="34"/>
      <c r="E91" s="34"/>
      <c r="F91" s="26" t="str">
        <f>E15</f>
        <v xml:space="preserve"> </v>
      </c>
      <c r="G91" s="34"/>
      <c r="H91" s="34"/>
      <c r="I91" s="111" t="s">
        <v>29</v>
      </c>
      <c r="J91" s="31" t="str">
        <f>E21</f>
        <v xml:space="preserve"> </v>
      </c>
      <c r="K91" s="34"/>
      <c r="L91" s="37"/>
    </row>
    <row r="92" spans="2:47" s="1" customFormat="1" ht="15.2" customHeight="1">
      <c r="B92" s="33"/>
      <c r="C92" s="28" t="s">
        <v>27</v>
      </c>
      <c r="D92" s="34"/>
      <c r="E92" s="34"/>
      <c r="F92" s="26" t="str">
        <f>IF(E18="","",E18)</f>
        <v>Vyplň údaj</v>
      </c>
      <c r="G92" s="34"/>
      <c r="H92" s="34"/>
      <c r="I92" s="111" t="s">
        <v>31</v>
      </c>
      <c r="J92" s="31" t="str">
        <f>E24</f>
        <v xml:space="preserve"> </v>
      </c>
      <c r="K92" s="34"/>
      <c r="L92" s="37"/>
    </row>
    <row r="93" spans="2:47" s="1" customFormat="1" ht="10.35" customHeight="1"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37"/>
    </row>
    <row r="94" spans="2:47" s="1" customFormat="1" ht="29.25" customHeight="1">
      <c r="B94" s="33"/>
      <c r="C94" s="145" t="s">
        <v>91</v>
      </c>
      <c r="D94" s="146"/>
      <c r="E94" s="146"/>
      <c r="F94" s="146"/>
      <c r="G94" s="146"/>
      <c r="H94" s="146"/>
      <c r="I94" s="147"/>
      <c r="J94" s="148" t="s">
        <v>92</v>
      </c>
      <c r="K94" s="146"/>
      <c r="L94" s="37"/>
    </row>
    <row r="95" spans="2:47" s="1" customFormat="1" ht="10.35" customHeight="1"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37"/>
    </row>
    <row r="96" spans="2:47" s="1" customFormat="1" ht="22.9" customHeight="1">
      <c r="B96" s="33"/>
      <c r="C96" s="149" t="s">
        <v>93</v>
      </c>
      <c r="D96" s="34"/>
      <c r="E96" s="34"/>
      <c r="F96" s="34"/>
      <c r="G96" s="34"/>
      <c r="H96" s="34"/>
      <c r="I96" s="109"/>
      <c r="J96" s="78">
        <f>J117</f>
        <v>0</v>
      </c>
      <c r="K96" s="34"/>
      <c r="L96" s="37"/>
      <c r="AU96" s="16" t="s">
        <v>94</v>
      </c>
    </row>
    <row r="97" spans="2:12" s="8" customFormat="1" ht="24.95" customHeight="1">
      <c r="B97" s="150"/>
      <c r="C97" s="151"/>
      <c r="D97" s="152" t="s">
        <v>253</v>
      </c>
      <c r="E97" s="153"/>
      <c r="F97" s="153"/>
      <c r="G97" s="153"/>
      <c r="H97" s="153"/>
      <c r="I97" s="154"/>
      <c r="J97" s="155">
        <f>J118</f>
        <v>0</v>
      </c>
      <c r="K97" s="151"/>
      <c r="L97" s="156"/>
    </row>
    <row r="98" spans="2:12" s="1" customFormat="1" ht="21.75" customHeight="1">
      <c r="B98" s="33"/>
      <c r="C98" s="34"/>
      <c r="D98" s="34"/>
      <c r="E98" s="34"/>
      <c r="F98" s="34"/>
      <c r="G98" s="34"/>
      <c r="H98" s="34"/>
      <c r="I98" s="109"/>
      <c r="J98" s="34"/>
      <c r="K98" s="34"/>
      <c r="L98" s="37"/>
    </row>
    <row r="99" spans="2:12" s="1" customFormat="1" ht="6.95" customHeight="1">
      <c r="B99" s="48"/>
      <c r="C99" s="49"/>
      <c r="D99" s="49"/>
      <c r="E99" s="49"/>
      <c r="F99" s="49"/>
      <c r="G99" s="49"/>
      <c r="H99" s="49"/>
      <c r="I99" s="141"/>
      <c r="J99" s="49"/>
      <c r="K99" s="49"/>
      <c r="L99" s="37"/>
    </row>
    <row r="103" spans="2:12" s="1" customFormat="1" ht="6.95" customHeight="1">
      <c r="B103" s="50"/>
      <c r="C103" s="51"/>
      <c r="D103" s="51"/>
      <c r="E103" s="51"/>
      <c r="F103" s="51"/>
      <c r="G103" s="51"/>
      <c r="H103" s="51"/>
      <c r="I103" s="144"/>
      <c r="J103" s="51"/>
      <c r="K103" s="51"/>
      <c r="L103" s="37"/>
    </row>
    <row r="104" spans="2:12" s="1" customFormat="1" ht="24.95" customHeight="1">
      <c r="B104" s="33"/>
      <c r="C104" s="22" t="s">
        <v>99</v>
      </c>
      <c r="D104" s="34"/>
      <c r="E104" s="34"/>
      <c r="F104" s="34"/>
      <c r="G104" s="34"/>
      <c r="H104" s="34"/>
      <c r="I104" s="109"/>
      <c r="J104" s="34"/>
      <c r="K104" s="34"/>
      <c r="L104" s="37"/>
    </row>
    <row r="105" spans="2:12" s="1" customFormat="1" ht="6.95" customHeight="1">
      <c r="B105" s="33"/>
      <c r="C105" s="34"/>
      <c r="D105" s="34"/>
      <c r="E105" s="34"/>
      <c r="F105" s="34"/>
      <c r="G105" s="34"/>
      <c r="H105" s="34"/>
      <c r="I105" s="109"/>
      <c r="J105" s="34"/>
      <c r="K105" s="34"/>
      <c r="L105" s="37"/>
    </row>
    <row r="106" spans="2:12" s="1" customFormat="1" ht="12" customHeight="1">
      <c r="B106" s="33"/>
      <c r="C106" s="28" t="s">
        <v>16</v>
      </c>
      <c r="D106" s="34"/>
      <c r="E106" s="34"/>
      <c r="F106" s="34"/>
      <c r="G106" s="34"/>
      <c r="H106" s="34"/>
      <c r="I106" s="109"/>
      <c r="J106" s="34"/>
      <c r="K106" s="34"/>
      <c r="L106" s="37"/>
    </row>
    <row r="107" spans="2:12" s="1" customFormat="1" ht="16.5" customHeight="1">
      <c r="B107" s="33"/>
      <c r="C107" s="34"/>
      <c r="D107" s="34"/>
      <c r="E107" s="290" t="str">
        <f>E7</f>
        <v>VD KORYČANY – TĚŽBA SEDIMENTŮ</v>
      </c>
      <c r="F107" s="291"/>
      <c r="G107" s="291"/>
      <c r="H107" s="291"/>
      <c r="I107" s="109"/>
      <c r="J107" s="34"/>
      <c r="K107" s="34"/>
      <c r="L107" s="37"/>
    </row>
    <row r="108" spans="2:12" s="1" customFormat="1" ht="12" customHeight="1">
      <c r="B108" s="33"/>
      <c r="C108" s="28" t="s">
        <v>88</v>
      </c>
      <c r="D108" s="34"/>
      <c r="E108" s="34"/>
      <c r="F108" s="34"/>
      <c r="G108" s="34"/>
      <c r="H108" s="34"/>
      <c r="I108" s="109"/>
      <c r="J108" s="34"/>
      <c r="K108" s="34"/>
      <c r="L108" s="37"/>
    </row>
    <row r="109" spans="2:12" s="1" customFormat="1" ht="16.5" customHeight="1">
      <c r="B109" s="33"/>
      <c r="C109" s="34"/>
      <c r="D109" s="34"/>
      <c r="E109" s="262" t="str">
        <f>E9</f>
        <v>VRN - VEDLEJŠÍ ROZPOČTOVÉ NÁKLADY</v>
      </c>
      <c r="F109" s="292"/>
      <c r="G109" s="292"/>
      <c r="H109" s="292"/>
      <c r="I109" s="109"/>
      <c r="J109" s="34"/>
      <c r="K109" s="34"/>
      <c r="L109" s="37"/>
    </row>
    <row r="110" spans="2:12" s="1" customFormat="1" ht="6.95" customHeight="1">
      <c r="B110" s="33"/>
      <c r="C110" s="34"/>
      <c r="D110" s="34"/>
      <c r="E110" s="34"/>
      <c r="F110" s="34"/>
      <c r="G110" s="34"/>
      <c r="H110" s="34"/>
      <c r="I110" s="109"/>
      <c r="J110" s="34"/>
      <c r="K110" s="34"/>
      <c r="L110" s="37"/>
    </row>
    <row r="111" spans="2:12" s="1" customFormat="1" ht="12" customHeight="1">
      <c r="B111" s="33"/>
      <c r="C111" s="28" t="s">
        <v>20</v>
      </c>
      <c r="D111" s="34"/>
      <c r="E111" s="34"/>
      <c r="F111" s="26" t="str">
        <f>F12</f>
        <v xml:space="preserve"> </v>
      </c>
      <c r="G111" s="34"/>
      <c r="H111" s="34"/>
      <c r="I111" s="111" t="s">
        <v>22</v>
      </c>
      <c r="J111" s="60" t="str">
        <f>IF(J12="","",J12)</f>
        <v>19. 8. 2019</v>
      </c>
      <c r="K111" s="34"/>
      <c r="L111" s="37"/>
    </row>
    <row r="112" spans="2:12" s="1" customFormat="1" ht="6.95" customHeight="1">
      <c r="B112" s="33"/>
      <c r="C112" s="34"/>
      <c r="D112" s="34"/>
      <c r="E112" s="34"/>
      <c r="F112" s="34"/>
      <c r="G112" s="34"/>
      <c r="H112" s="34"/>
      <c r="I112" s="109"/>
      <c r="J112" s="34"/>
      <c r="K112" s="34"/>
      <c r="L112" s="37"/>
    </row>
    <row r="113" spans="2:65" s="1" customFormat="1" ht="15.2" customHeight="1">
      <c r="B113" s="33"/>
      <c r="C113" s="28" t="s">
        <v>24</v>
      </c>
      <c r="D113" s="34"/>
      <c r="E113" s="34"/>
      <c r="F113" s="26" t="str">
        <f>E15</f>
        <v xml:space="preserve"> </v>
      </c>
      <c r="G113" s="34"/>
      <c r="H113" s="34"/>
      <c r="I113" s="111" t="s">
        <v>29</v>
      </c>
      <c r="J113" s="31" t="str">
        <f>E21</f>
        <v xml:space="preserve"> </v>
      </c>
      <c r="K113" s="34"/>
      <c r="L113" s="37"/>
    </row>
    <row r="114" spans="2:65" s="1" customFormat="1" ht="15.2" customHeight="1">
      <c r="B114" s="33"/>
      <c r="C114" s="28" t="s">
        <v>27</v>
      </c>
      <c r="D114" s="34"/>
      <c r="E114" s="34"/>
      <c r="F114" s="26" t="str">
        <f>IF(E18="","",E18)</f>
        <v>Vyplň údaj</v>
      </c>
      <c r="G114" s="34"/>
      <c r="H114" s="34"/>
      <c r="I114" s="111" t="s">
        <v>31</v>
      </c>
      <c r="J114" s="31" t="str">
        <f>E24</f>
        <v xml:space="preserve"> </v>
      </c>
      <c r="K114" s="34"/>
      <c r="L114" s="37"/>
    </row>
    <row r="115" spans="2:65" s="1" customFormat="1" ht="10.35" customHeight="1">
      <c r="B115" s="33"/>
      <c r="C115" s="34"/>
      <c r="D115" s="34"/>
      <c r="E115" s="34"/>
      <c r="F115" s="34"/>
      <c r="G115" s="34"/>
      <c r="H115" s="34"/>
      <c r="I115" s="109"/>
      <c r="J115" s="34"/>
      <c r="K115" s="34"/>
      <c r="L115" s="37"/>
    </row>
    <row r="116" spans="2:65" s="10" customFormat="1" ht="29.25" customHeight="1">
      <c r="B116" s="164"/>
      <c r="C116" s="165" t="s">
        <v>100</v>
      </c>
      <c r="D116" s="166" t="s">
        <v>58</v>
      </c>
      <c r="E116" s="166" t="s">
        <v>54</v>
      </c>
      <c r="F116" s="166" t="s">
        <v>55</v>
      </c>
      <c r="G116" s="166" t="s">
        <v>101</v>
      </c>
      <c r="H116" s="166" t="s">
        <v>102</v>
      </c>
      <c r="I116" s="167" t="s">
        <v>103</v>
      </c>
      <c r="J116" s="166" t="s">
        <v>92</v>
      </c>
      <c r="K116" s="168" t="s">
        <v>104</v>
      </c>
      <c r="L116" s="169"/>
      <c r="M116" s="69" t="s">
        <v>1</v>
      </c>
      <c r="N116" s="70" t="s">
        <v>37</v>
      </c>
      <c r="O116" s="70" t="s">
        <v>105</v>
      </c>
      <c r="P116" s="70" t="s">
        <v>106</v>
      </c>
      <c r="Q116" s="70" t="s">
        <v>107</v>
      </c>
      <c r="R116" s="70" t="s">
        <v>108</v>
      </c>
      <c r="S116" s="70" t="s">
        <v>109</v>
      </c>
      <c r="T116" s="71" t="s">
        <v>110</v>
      </c>
    </row>
    <row r="117" spans="2:65" s="1" customFormat="1" ht="22.9" customHeight="1">
      <c r="B117" s="33"/>
      <c r="C117" s="76" t="s">
        <v>111</v>
      </c>
      <c r="D117" s="34"/>
      <c r="E117" s="34"/>
      <c r="F117" s="34"/>
      <c r="G117" s="34"/>
      <c r="H117" s="34"/>
      <c r="I117" s="109"/>
      <c r="J117" s="170">
        <f>BK117</f>
        <v>0</v>
      </c>
      <c r="K117" s="34"/>
      <c r="L117" s="37"/>
      <c r="M117" s="72"/>
      <c r="N117" s="73"/>
      <c r="O117" s="73"/>
      <c r="P117" s="171">
        <f>P118</f>
        <v>0</v>
      </c>
      <c r="Q117" s="73"/>
      <c r="R117" s="171">
        <f>R118</f>
        <v>0</v>
      </c>
      <c r="S117" s="73"/>
      <c r="T117" s="172">
        <f>T118</f>
        <v>0</v>
      </c>
      <c r="AT117" s="16" t="s">
        <v>72</v>
      </c>
      <c r="AU117" s="16" t="s">
        <v>94</v>
      </c>
      <c r="BK117" s="173">
        <f>BK118</f>
        <v>0</v>
      </c>
    </row>
    <row r="118" spans="2:65" s="11" customFormat="1" ht="25.9" customHeight="1">
      <c r="B118" s="174"/>
      <c r="C118" s="175"/>
      <c r="D118" s="176" t="s">
        <v>72</v>
      </c>
      <c r="E118" s="177" t="s">
        <v>84</v>
      </c>
      <c r="F118" s="177" t="s">
        <v>254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SUM(P119:P139)</f>
        <v>0</v>
      </c>
      <c r="Q118" s="182"/>
      <c r="R118" s="183">
        <f>SUM(R119:R139)</f>
        <v>0</v>
      </c>
      <c r="S118" s="182"/>
      <c r="T118" s="184">
        <f>SUM(T119:T139)</f>
        <v>0</v>
      </c>
      <c r="AR118" s="185" t="s">
        <v>140</v>
      </c>
      <c r="AT118" s="186" t="s">
        <v>72</v>
      </c>
      <c r="AU118" s="186" t="s">
        <v>73</v>
      </c>
      <c r="AY118" s="185" t="s">
        <v>114</v>
      </c>
      <c r="BK118" s="187">
        <f>SUM(BK119:BK139)</f>
        <v>0</v>
      </c>
    </row>
    <row r="119" spans="2:65" s="1" customFormat="1" ht="24" customHeight="1">
      <c r="B119" s="33"/>
      <c r="C119" s="190" t="s">
        <v>81</v>
      </c>
      <c r="D119" s="190" t="s">
        <v>116</v>
      </c>
      <c r="E119" s="191" t="s">
        <v>255</v>
      </c>
      <c r="F119" s="192" t="s">
        <v>256</v>
      </c>
      <c r="G119" s="193" t="s">
        <v>143</v>
      </c>
      <c r="H119" s="194">
        <v>25890</v>
      </c>
      <c r="I119" s="195"/>
      <c r="J119" s="196">
        <f>ROUND(I119*H119,2)</f>
        <v>0</v>
      </c>
      <c r="K119" s="192" t="s">
        <v>1</v>
      </c>
      <c r="L119" s="37"/>
      <c r="M119" s="197" t="s">
        <v>1</v>
      </c>
      <c r="N119" s="198" t="s">
        <v>38</v>
      </c>
      <c r="O119" s="65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01" t="s">
        <v>257</v>
      </c>
      <c r="AT119" s="201" t="s">
        <v>116</v>
      </c>
      <c r="AU119" s="201" t="s">
        <v>81</v>
      </c>
      <c r="AY119" s="16" t="s">
        <v>114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6" t="s">
        <v>81</v>
      </c>
      <c r="BK119" s="202">
        <f>ROUND(I119*H119,2)</f>
        <v>0</v>
      </c>
      <c r="BL119" s="16" t="s">
        <v>257</v>
      </c>
      <c r="BM119" s="201" t="s">
        <v>258</v>
      </c>
    </row>
    <row r="120" spans="2:65" s="1" customFormat="1" ht="36" customHeight="1">
      <c r="B120" s="33"/>
      <c r="C120" s="190" t="s">
        <v>83</v>
      </c>
      <c r="D120" s="190" t="s">
        <v>116</v>
      </c>
      <c r="E120" s="191" t="s">
        <v>259</v>
      </c>
      <c r="F120" s="192" t="s">
        <v>260</v>
      </c>
      <c r="G120" s="193" t="s">
        <v>137</v>
      </c>
      <c r="H120" s="194">
        <v>1</v>
      </c>
      <c r="I120" s="195"/>
      <c r="J120" s="196">
        <f>ROUND(I120*H120,2)</f>
        <v>0</v>
      </c>
      <c r="K120" s="192" t="s">
        <v>1</v>
      </c>
      <c r="L120" s="37"/>
      <c r="M120" s="197" t="s">
        <v>1</v>
      </c>
      <c r="N120" s="198" t="s">
        <v>38</v>
      </c>
      <c r="O120" s="65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01" t="s">
        <v>257</v>
      </c>
      <c r="AT120" s="201" t="s">
        <v>116</v>
      </c>
      <c r="AU120" s="201" t="s">
        <v>81</v>
      </c>
      <c r="AY120" s="16" t="s">
        <v>114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6" t="s">
        <v>81</v>
      </c>
      <c r="BK120" s="202">
        <f>ROUND(I120*H120,2)</f>
        <v>0</v>
      </c>
      <c r="BL120" s="16" t="s">
        <v>257</v>
      </c>
      <c r="BM120" s="201" t="s">
        <v>261</v>
      </c>
    </row>
    <row r="121" spans="2:65" s="1" customFormat="1" ht="87.75">
      <c r="B121" s="33"/>
      <c r="C121" s="34"/>
      <c r="D121" s="203" t="s">
        <v>123</v>
      </c>
      <c r="E121" s="34"/>
      <c r="F121" s="204" t="s">
        <v>262</v>
      </c>
      <c r="G121" s="34"/>
      <c r="H121" s="34"/>
      <c r="I121" s="109"/>
      <c r="J121" s="34"/>
      <c r="K121" s="34"/>
      <c r="L121" s="37"/>
      <c r="M121" s="205"/>
      <c r="N121" s="65"/>
      <c r="O121" s="65"/>
      <c r="P121" s="65"/>
      <c r="Q121" s="65"/>
      <c r="R121" s="65"/>
      <c r="S121" s="65"/>
      <c r="T121" s="66"/>
      <c r="AT121" s="16" t="s">
        <v>123</v>
      </c>
      <c r="AU121" s="16" t="s">
        <v>81</v>
      </c>
    </row>
    <row r="122" spans="2:65" s="1" customFormat="1" ht="36" customHeight="1">
      <c r="B122" s="33"/>
      <c r="C122" s="190" t="s">
        <v>129</v>
      </c>
      <c r="D122" s="190" t="s">
        <v>116</v>
      </c>
      <c r="E122" s="191" t="s">
        <v>263</v>
      </c>
      <c r="F122" s="192" t="s">
        <v>264</v>
      </c>
      <c r="G122" s="193" t="s">
        <v>137</v>
      </c>
      <c r="H122" s="194">
        <v>1</v>
      </c>
      <c r="I122" s="195"/>
      <c r="J122" s="196">
        <f>ROUND(I122*H122,2)</f>
        <v>0</v>
      </c>
      <c r="K122" s="192" t="s">
        <v>1</v>
      </c>
      <c r="L122" s="37"/>
      <c r="M122" s="197" t="s">
        <v>1</v>
      </c>
      <c r="N122" s="198" t="s">
        <v>38</v>
      </c>
      <c r="O122" s="65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01" t="s">
        <v>257</v>
      </c>
      <c r="AT122" s="201" t="s">
        <v>116</v>
      </c>
      <c r="AU122" s="201" t="s">
        <v>81</v>
      </c>
      <c r="AY122" s="16" t="s">
        <v>114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81</v>
      </c>
      <c r="BK122" s="202">
        <f>ROUND(I122*H122,2)</f>
        <v>0</v>
      </c>
      <c r="BL122" s="16" t="s">
        <v>257</v>
      </c>
      <c r="BM122" s="201" t="s">
        <v>265</v>
      </c>
    </row>
    <row r="123" spans="2:65" s="1" customFormat="1" ht="117">
      <c r="B123" s="33"/>
      <c r="C123" s="34"/>
      <c r="D123" s="203" t="s">
        <v>123</v>
      </c>
      <c r="E123" s="34"/>
      <c r="F123" s="204" t="s">
        <v>266</v>
      </c>
      <c r="G123" s="34"/>
      <c r="H123" s="34"/>
      <c r="I123" s="109"/>
      <c r="J123" s="34"/>
      <c r="K123" s="34"/>
      <c r="L123" s="37"/>
      <c r="M123" s="205"/>
      <c r="N123" s="65"/>
      <c r="O123" s="65"/>
      <c r="P123" s="65"/>
      <c r="Q123" s="65"/>
      <c r="R123" s="65"/>
      <c r="S123" s="65"/>
      <c r="T123" s="66"/>
      <c r="AT123" s="16" t="s">
        <v>123</v>
      </c>
      <c r="AU123" s="16" t="s">
        <v>81</v>
      </c>
    </row>
    <row r="124" spans="2:65" s="1" customFormat="1" ht="16.5" customHeight="1">
      <c r="B124" s="33"/>
      <c r="C124" s="190" t="s">
        <v>121</v>
      </c>
      <c r="D124" s="190" t="s">
        <v>116</v>
      </c>
      <c r="E124" s="191" t="s">
        <v>267</v>
      </c>
      <c r="F124" s="192" t="s">
        <v>268</v>
      </c>
      <c r="G124" s="193" t="s">
        <v>137</v>
      </c>
      <c r="H124" s="194">
        <v>1</v>
      </c>
      <c r="I124" s="195"/>
      <c r="J124" s="196">
        <f>ROUND(I124*H124,2)</f>
        <v>0</v>
      </c>
      <c r="K124" s="192" t="s">
        <v>1</v>
      </c>
      <c r="L124" s="37"/>
      <c r="M124" s="197" t="s">
        <v>1</v>
      </c>
      <c r="N124" s="198" t="s">
        <v>38</v>
      </c>
      <c r="O124" s="65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01" t="s">
        <v>257</v>
      </c>
      <c r="AT124" s="201" t="s">
        <v>116</v>
      </c>
      <c r="AU124" s="201" t="s">
        <v>81</v>
      </c>
      <c r="AY124" s="16" t="s">
        <v>114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81</v>
      </c>
      <c r="BK124" s="202">
        <f>ROUND(I124*H124,2)</f>
        <v>0</v>
      </c>
      <c r="BL124" s="16" t="s">
        <v>257</v>
      </c>
      <c r="BM124" s="201" t="s">
        <v>269</v>
      </c>
    </row>
    <row r="125" spans="2:65" s="1" customFormat="1" ht="16.5" customHeight="1">
      <c r="B125" s="33"/>
      <c r="C125" s="190" t="s">
        <v>140</v>
      </c>
      <c r="D125" s="190" t="s">
        <v>116</v>
      </c>
      <c r="E125" s="191" t="s">
        <v>270</v>
      </c>
      <c r="F125" s="192" t="s">
        <v>271</v>
      </c>
      <c r="G125" s="193" t="s">
        <v>137</v>
      </c>
      <c r="H125" s="194">
        <v>1</v>
      </c>
      <c r="I125" s="195"/>
      <c r="J125" s="196">
        <f>ROUND(I125*H125,2)</f>
        <v>0</v>
      </c>
      <c r="K125" s="192" t="s">
        <v>1</v>
      </c>
      <c r="L125" s="37"/>
      <c r="M125" s="197" t="s">
        <v>1</v>
      </c>
      <c r="N125" s="198" t="s">
        <v>38</v>
      </c>
      <c r="O125" s="65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01" t="s">
        <v>257</v>
      </c>
      <c r="AT125" s="201" t="s">
        <v>116</v>
      </c>
      <c r="AU125" s="201" t="s">
        <v>81</v>
      </c>
      <c r="AY125" s="16" t="s">
        <v>114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81</v>
      </c>
      <c r="BK125" s="202">
        <f>ROUND(I125*H125,2)</f>
        <v>0</v>
      </c>
      <c r="BL125" s="16" t="s">
        <v>257</v>
      </c>
      <c r="BM125" s="201" t="s">
        <v>272</v>
      </c>
    </row>
    <row r="126" spans="2:65" s="1" customFormat="1" ht="58.5">
      <c r="B126" s="33"/>
      <c r="C126" s="34"/>
      <c r="D126" s="203" t="s">
        <v>123</v>
      </c>
      <c r="E126" s="34"/>
      <c r="F126" s="204" t="s">
        <v>273</v>
      </c>
      <c r="G126" s="34"/>
      <c r="H126" s="34"/>
      <c r="I126" s="109"/>
      <c r="J126" s="34"/>
      <c r="K126" s="34"/>
      <c r="L126" s="37"/>
      <c r="M126" s="205"/>
      <c r="N126" s="65"/>
      <c r="O126" s="65"/>
      <c r="P126" s="65"/>
      <c r="Q126" s="65"/>
      <c r="R126" s="65"/>
      <c r="S126" s="65"/>
      <c r="T126" s="66"/>
      <c r="AT126" s="16" t="s">
        <v>123</v>
      </c>
      <c r="AU126" s="16" t="s">
        <v>81</v>
      </c>
    </row>
    <row r="127" spans="2:65" s="1" customFormat="1" ht="16.5" customHeight="1">
      <c r="B127" s="33"/>
      <c r="C127" s="190" t="s">
        <v>154</v>
      </c>
      <c r="D127" s="190" t="s">
        <v>116</v>
      </c>
      <c r="E127" s="191" t="s">
        <v>274</v>
      </c>
      <c r="F127" s="192" t="s">
        <v>275</v>
      </c>
      <c r="G127" s="193" t="s">
        <v>137</v>
      </c>
      <c r="H127" s="194">
        <v>1</v>
      </c>
      <c r="I127" s="195"/>
      <c r="J127" s="196">
        <f>ROUND(I127*H127,2)</f>
        <v>0</v>
      </c>
      <c r="K127" s="192" t="s">
        <v>1</v>
      </c>
      <c r="L127" s="37"/>
      <c r="M127" s="197" t="s">
        <v>1</v>
      </c>
      <c r="N127" s="198" t="s">
        <v>38</v>
      </c>
      <c r="O127" s="65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01" t="s">
        <v>257</v>
      </c>
      <c r="AT127" s="201" t="s">
        <v>116</v>
      </c>
      <c r="AU127" s="201" t="s">
        <v>81</v>
      </c>
      <c r="AY127" s="16" t="s">
        <v>114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81</v>
      </c>
      <c r="BK127" s="202">
        <f>ROUND(I127*H127,2)</f>
        <v>0</v>
      </c>
      <c r="BL127" s="16" t="s">
        <v>257</v>
      </c>
      <c r="BM127" s="201" t="s">
        <v>276</v>
      </c>
    </row>
    <row r="128" spans="2:65" s="1" customFormat="1" ht="78">
      <c r="B128" s="33"/>
      <c r="C128" s="34"/>
      <c r="D128" s="203" t="s">
        <v>123</v>
      </c>
      <c r="E128" s="34"/>
      <c r="F128" s="204" t="s">
        <v>277</v>
      </c>
      <c r="G128" s="34"/>
      <c r="H128" s="34"/>
      <c r="I128" s="109"/>
      <c r="J128" s="34"/>
      <c r="K128" s="34"/>
      <c r="L128" s="37"/>
      <c r="M128" s="205"/>
      <c r="N128" s="65"/>
      <c r="O128" s="65"/>
      <c r="P128" s="65"/>
      <c r="Q128" s="65"/>
      <c r="R128" s="65"/>
      <c r="S128" s="65"/>
      <c r="T128" s="66"/>
      <c r="AT128" s="16" t="s">
        <v>123</v>
      </c>
      <c r="AU128" s="16" t="s">
        <v>81</v>
      </c>
    </row>
    <row r="129" spans="2:65" s="1" customFormat="1" ht="16.5" customHeight="1">
      <c r="B129" s="33"/>
      <c r="C129" s="190" t="s">
        <v>161</v>
      </c>
      <c r="D129" s="190" t="s">
        <v>116</v>
      </c>
      <c r="E129" s="191" t="s">
        <v>278</v>
      </c>
      <c r="F129" s="192" t="s">
        <v>279</v>
      </c>
      <c r="G129" s="193" t="s">
        <v>137</v>
      </c>
      <c r="H129" s="194">
        <v>1</v>
      </c>
      <c r="I129" s="195"/>
      <c r="J129" s="196">
        <f>ROUND(I129*H129,2)</f>
        <v>0</v>
      </c>
      <c r="K129" s="192" t="s">
        <v>1</v>
      </c>
      <c r="L129" s="37"/>
      <c r="M129" s="197" t="s">
        <v>1</v>
      </c>
      <c r="N129" s="198" t="s">
        <v>38</v>
      </c>
      <c r="O129" s="65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01" t="s">
        <v>257</v>
      </c>
      <c r="AT129" s="201" t="s">
        <v>116</v>
      </c>
      <c r="AU129" s="201" t="s">
        <v>81</v>
      </c>
      <c r="AY129" s="16" t="s">
        <v>114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81</v>
      </c>
      <c r="BK129" s="202">
        <f>ROUND(I129*H129,2)</f>
        <v>0</v>
      </c>
      <c r="BL129" s="16" t="s">
        <v>257</v>
      </c>
      <c r="BM129" s="201" t="s">
        <v>280</v>
      </c>
    </row>
    <row r="130" spans="2:65" s="1" customFormat="1" ht="87.75">
      <c r="B130" s="33"/>
      <c r="C130" s="34"/>
      <c r="D130" s="203" t="s">
        <v>123</v>
      </c>
      <c r="E130" s="34"/>
      <c r="F130" s="204" t="s">
        <v>281</v>
      </c>
      <c r="G130" s="34"/>
      <c r="H130" s="34"/>
      <c r="I130" s="109"/>
      <c r="J130" s="34"/>
      <c r="K130" s="34"/>
      <c r="L130" s="37"/>
      <c r="M130" s="205"/>
      <c r="N130" s="65"/>
      <c r="O130" s="65"/>
      <c r="P130" s="65"/>
      <c r="Q130" s="65"/>
      <c r="R130" s="65"/>
      <c r="S130" s="65"/>
      <c r="T130" s="66"/>
      <c r="AT130" s="16" t="s">
        <v>123</v>
      </c>
      <c r="AU130" s="16" t="s">
        <v>81</v>
      </c>
    </row>
    <row r="131" spans="2:65" s="1" customFormat="1" ht="36" customHeight="1">
      <c r="B131" s="33"/>
      <c r="C131" s="190" t="s">
        <v>167</v>
      </c>
      <c r="D131" s="190" t="s">
        <v>116</v>
      </c>
      <c r="E131" s="191" t="s">
        <v>282</v>
      </c>
      <c r="F131" s="192" t="s">
        <v>283</v>
      </c>
      <c r="G131" s="193" t="s">
        <v>137</v>
      </c>
      <c r="H131" s="194">
        <v>1</v>
      </c>
      <c r="I131" s="195"/>
      <c r="J131" s="196">
        <f>ROUND(I131*H131,2)</f>
        <v>0</v>
      </c>
      <c r="K131" s="192" t="s">
        <v>1</v>
      </c>
      <c r="L131" s="37"/>
      <c r="M131" s="197" t="s">
        <v>1</v>
      </c>
      <c r="N131" s="198" t="s">
        <v>38</v>
      </c>
      <c r="O131" s="65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01" t="s">
        <v>257</v>
      </c>
      <c r="AT131" s="201" t="s">
        <v>116</v>
      </c>
      <c r="AU131" s="201" t="s">
        <v>81</v>
      </c>
      <c r="AY131" s="16" t="s">
        <v>114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81</v>
      </c>
      <c r="BK131" s="202">
        <f>ROUND(I131*H131,2)</f>
        <v>0</v>
      </c>
      <c r="BL131" s="16" t="s">
        <v>257</v>
      </c>
      <c r="BM131" s="201" t="s">
        <v>284</v>
      </c>
    </row>
    <row r="132" spans="2:65" s="1" customFormat="1" ht="29.25">
      <c r="B132" s="33"/>
      <c r="C132" s="34"/>
      <c r="D132" s="203" t="s">
        <v>123</v>
      </c>
      <c r="E132" s="34"/>
      <c r="F132" s="204" t="s">
        <v>283</v>
      </c>
      <c r="G132" s="34"/>
      <c r="H132" s="34"/>
      <c r="I132" s="109"/>
      <c r="J132" s="34"/>
      <c r="K132" s="34"/>
      <c r="L132" s="37"/>
      <c r="M132" s="205"/>
      <c r="N132" s="65"/>
      <c r="O132" s="65"/>
      <c r="P132" s="65"/>
      <c r="Q132" s="65"/>
      <c r="R132" s="65"/>
      <c r="S132" s="65"/>
      <c r="T132" s="66"/>
      <c r="AT132" s="16" t="s">
        <v>123</v>
      </c>
      <c r="AU132" s="16" t="s">
        <v>81</v>
      </c>
    </row>
    <row r="133" spans="2:65" s="1" customFormat="1" ht="16.5" customHeight="1">
      <c r="B133" s="33"/>
      <c r="C133" s="190" t="s">
        <v>174</v>
      </c>
      <c r="D133" s="190" t="s">
        <v>116</v>
      </c>
      <c r="E133" s="191" t="s">
        <v>285</v>
      </c>
      <c r="F133" s="192" t="s">
        <v>286</v>
      </c>
      <c r="G133" s="193" t="s">
        <v>137</v>
      </c>
      <c r="H133" s="194">
        <v>1</v>
      </c>
      <c r="I133" s="195"/>
      <c r="J133" s="196">
        <f>ROUND(I133*H133,2)</f>
        <v>0</v>
      </c>
      <c r="K133" s="192" t="s">
        <v>1</v>
      </c>
      <c r="L133" s="37"/>
      <c r="M133" s="197" t="s">
        <v>1</v>
      </c>
      <c r="N133" s="198" t="s">
        <v>38</v>
      </c>
      <c r="O133" s="65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01" t="s">
        <v>257</v>
      </c>
      <c r="AT133" s="201" t="s">
        <v>116</v>
      </c>
      <c r="AU133" s="201" t="s">
        <v>81</v>
      </c>
      <c r="AY133" s="16" t="s">
        <v>114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81</v>
      </c>
      <c r="BK133" s="202">
        <f>ROUND(I133*H133,2)</f>
        <v>0</v>
      </c>
      <c r="BL133" s="16" t="s">
        <v>257</v>
      </c>
      <c r="BM133" s="201" t="s">
        <v>287</v>
      </c>
    </row>
    <row r="134" spans="2:65" s="1" customFormat="1" ht="29.25">
      <c r="B134" s="33"/>
      <c r="C134" s="34"/>
      <c r="D134" s="203" t="s">
        <v>123</v>
      </c>
      <c r="E134" s="34"/>
      <c r="F134" s="204" t="s">
        <v>288</v>
      </c>
      <c r="G134" s="34"/>
      <c r="H134" s="34"/>
      <c r="I134" s="109"/>
      <c r="J134" s="34"/>
      <c r="K134" s="34"/>
      <c r="L134" s="37"/>
      <c r="M134" s="205"/>
      <c r="N134" s="65"/>
      <c r="O134" s="65"/>
      <c r="P134" s="65"/>
      <c r="Q134" s="65"/>
      <c r="R134" s="65"/>
      <c r="S134" s="65"/>
      <c r="T134" s="66"/>
      <c r="AT134" s="16" t="s">
        <v>123</v>
      </c>
      <c r="AU134" s="16" t="s">
        <v>81</v>
      </c>
    </row>
    <row r="135" spans="2:65" s="1" customFormat="1" ht="24" customHeight="1">
      <c r="B135" s="33"/>
      <c r="C135" s="190" t="s">
        <v>181</v>
      </c>
      <c r="D135" s="190" t="s">
        <v>116</v>
      </c>
      <c r="E135" s="191" t="s">
        <v>289</v>
      </c>
      <c r="F135" s="192" t="s">
        <v>290</v>
      </c>
      <c r="G135" s="193" t="s">
        <v>137</v>
      </c>
      <c r="H135" s="194">
        <v>1</v>
      </c>
      <c r="I135" s="195"/>
      <c r="J135" s="196">
        <f>ROUND(I135*H135,2)</f>
        <v>0</v>
      </c>
      <c r="K135" s="192" t="s">
        <v>1</v>
      </c>
      <c r="L135" s="37"/>
      <c r="M135" s="197" t="s">
        <v>1</v>
      </c>
      <c r="N135" s="198" t="s">
        <v>38</v>
      </c>
      <c r="O135" s="65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01" t="s">
        <v>257</v>
      </c>
      <c r="AT135" s="201" t="s">
        <v>116</v>
      </c>
      <c r="AU135" s="201" t="s">
        <v>81</v>
      </c>
      <c r="AY135" s="16" t="s">
        <v>114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81</v>
      </c>
      <c r="BK135" s="202">
        <f>ROUND(I135*H135,2)</f>
        <v>0</v>
      </c>
      <c r="BL135" s="16" t="s">
        <v>257</v>
      </c>
      <c r="BM135" s="201" t="s">
        <v>291</v>
      </c>
    </row>
    <row r="136" spans="2:65" s="1" customFormat="1" ht="24" customHeight="1">
      <c r="B136" s="33"/>
      <c r="C136" s="190" t="s">
        <v>186</v>
      </c>
      <c r="D136" s="190" t="s">
        <v>116</v>
      </c>
      <c r="E136" s="191" t="s">
        <v>292</v>
      </c>
      <c r="F136" s="192" t="s">
        <v>293</v>
      </c>
      <c r="G136" s="193" t="s">
        <v>137</v>
      </c>
      <c r="H136" s="194">
        <v>1</v>
      </c>
      <c r="I136" s="195"/>
      <c r="J136" s="196">
        <f>ROUND(I136*H136,2)</f>
        <v>0</v>
      </c>
      <c r="K136" s="192" t="s">
        <v>1</v>
      </c>
      <c r="L136" s="37"/>
      <c r="M136" s="197" t="s">
        <v>1</v>
      </c>
      <c r="N136" s="198" t="s">
        <v>38</v>
      </c>
      <c r="O136" s="65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01" t="s">
        <v>257</v>
      </c>
      <c r="AT136" s="201" t="s">
        <v>116</v>
      </c>
      <c r="AU136" s="201" t="s">
        <v>81</v>
      </c>
      <c r="AY136" s="16" t="s">
        <v>114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81</v>
      </c>
      <c r="BK136" s="202">
        <f>ROUND(I136*H136,2)</f>
        <v>0</v>
      </c>
      <c r="BL136" s="16" t="s">
        <v>257</v>
      </c>
      <c r="BM136" s="201" t="s">
        <v>294</v>
      </c>
    </row>
    <row r="137" spans="2:65" s="1" customFormat="1" ht="78">
      <c r="B137" s="33"/>
      <c r="C137" s="34"/>
      <c r="D137" s="203" t="s">
        <v>123</v>
      </c>
      <c r="E137" s="34"/>
      <c r="F137" s="204" t="s">
        <v>295</v>
      </c>
      <c r="G137" s="34"/>
      <c r="H137" s="34"/>
      <c r="I137" s="109"/>
      <c r="J137" s="34"/>
      <c r="K137" s="34"/>
      <c r="L137" s="37"/>
      <c r="M137" s="205"/>
      <c r="N137" s="65"/>
      <c r="O137" s="65"/>
      <c r="P137" s="65"/>
      <c r="Q137" s="65"/>
      <c r="R137" s="65"/>
      <c r="S137" s="65"/>
      <c r="T137" s="66"/>
      <c r="AT137" s="16" t="s">
        <v>123</v>
      </c>
      <c r="AU137" s="16" t="s">
        <v>81</v>
      </c>
    </row>
    <row r="138" spans="2:65" s="1" customFormat="1" ht="16.5" customHeight="1">
      <c r="B138" s="33"/>
      <c r="C138" s="190" t="s">
        <v>193</v>
      </c>
      <c r="D138" s="190" t="s">
        <v>116</v>
      </c>
      <c r="E138" s="191" t="s">
        <v>296</v>
      </c>
      <c r="F138" s="192" t="s">
        <v>297</v>
      </c>
      <c r="G138" s="193" t="s">
        <v>137</v>
      </c>
      <c r="H138" s="194">
        <v>1</v>
      </c>
      <c r="I138" s="195"/>
      <c r="J138" s="196">
        <f>ROUND(I138*H138,2)</f>
        <v>0</v>
      </c>
      <c r="K138" s="192" t="s">
        <v>1</v>
      </c>
      <c r="L138" s="37"/>
      <c r="M138" s="197" t="s">
        <v>1</v>
      </c>
      <c r="N138" s="198" t="s">
        <v>38</v>
      </c>
      <c r="O138" s="65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01" t="s">
        <v>257</v>
      </c>
      <c r="AT138" s="201" t="s">
        <v>116</v>
      </c>
      <c r="AU138" s="201" t="s">
        <v>81</v>
      </c>
      <c r="AY138" s="16" t="s">
        <v>114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81</v>
      </c>
      <c r="BK138" s="202">
        <f>ROUND(I138*H138,2)</f>
        <v>0</v>
      </c>
      <c r="BL138" s="16" t="s">
        <v>257</v>
      </c>
      <c r="BM138" s="201" t="s">
        <v>298</v>
      </c>
    </row>
    <row r="139" spans="2:65" s="1" customFormat="1" ht="58.5">
      <c r="B139" s="33"/>
      <c r="C139" s="34"/>
      <c r="D139" s="203" t="s">
        <v>123</v>
      </c>
      <c r="E139" s="34"/>
      <c r="F139" s="204" t="s">
        <v>299</v>
      </c>
      <c r="G139" s="34"/>
      <c r="H139" s="34"/>
      <c r="I139" s="109"/>
      <c r="J139" s="34"/>
      <c r="K139" s="34"/>
      <c r="L139" s="37"/>
      <c r="M139" s="239"/>
      <c r="N139" s="240"/>
      <c r="O139" s="240"/>
      <c r="P139" s="240"/>
      <c r="Q139" s="240"/>
      <c r="R139" s="240"/>
      <c r="S139" s="240"/>
      <c r="T139" s="241"/>
      <c r="AT139" s="16" t="s">
        <v>123</v>
      </c>
      <c r="AU139" s="16" t="s">
        <v>81</v>
      </c>
    </row>
    <row r="140" spans="2:65" s="1" customFormat="1" ht="6.95" customHeight="1">
      <c r="B140" s="48"/>
      <c r="C140" s="49"/>
      <c r="D140" s="49"/>
      <c r="E140" s="49"/>
      <c r="F140" s="49"/>
      <c r="G140" s="49"/>
      <c r="H140" s="49"/>
      <c r="I140" s="141"/>
      <c r="J140" s="49"/>
      <c r="K140" s="49"/>
      <c r="L140" s="37"/>
    </row>
  </sheetData>
  <sheetProtection algorithmName="SHA-512" hashValue="iYp0D96iI8CGuzSFZ84+zA9fmbzUQie85Zo8wza3LGRW5aqcVrSSA959d7DcKrT26zV9/IFkmSwCqyh6Pu1wgQ==" saltValue="KI+WzINQVuiGDPLtgoumBUW0T18m+/SN4fFp+6xe04HACfCaAiaZ7A2bqzG5n/ZNrQWN/gzhMfxyGTngGtV2oA==" spinCount="100000" sheet="1" objects="1" scenarios="1" formatColumns="0" formatRows="0" autoFilter="0"/>
  <autoFilter ref="C116:K13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SO-01 - ODBAHNĚNÍ ZÁTOPY</vt:lpstr>
      <vt:lpstr>VRN - VEDLEJŠÍ ROZPOČTOVÉ...</vt:lpstr>
      <vt:lpstr>'Rekapitulace stavby'!Názvy_tisku</vt:lpstr>
      <vt:lpstr>'SO-01 - ODBAHNĚNÍ ZÁTOPY'!Názvy_tisku</vt:lpstr>
      <vt:lpstr>'VRN - VEDLEJŠÍ ROZPOČTOVÉ...'!Názvy_tisku</vt:lpstr>
      <vt:lpstr>'Rekapitulace stavby'!Oblast_tisku</vt:lpstr>
      <vt:lpstr>'SO-01 - ODBAHNĚNÍ ZÁTOPY'!Oblast_tisku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DALIBOR\Basovnik</dc:creator>
  <cp:lastModifiedBy>Basovnik</cp:lastModifiedBy>
  <cp:lastPrinted>2019-12-02T15:36:12Z</cp:lastPrinted>
  <dcterms:created xsi:type="dcterms:W3CDTF">2019-12-02T14:10:37Z</dcterms:created>
  <dcterms:modified xsi:type="dcterms:W3CDTF">2019-12-02T15:46:58Z</dcterms:modified>
</cp:coreProperties>
</file>